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naei13\8_ghgi\0_OfficialSubmissions\4_15jan\"/>
    </mc:Choice>
  </mc:AlternateContent>
  <bookViews>
    <workbookView xWindow="1605" yWindow="105" windowWidth="9570" windowHeight="11400" tabRatio="729"/>
  </bookViews>
  <sheets>
    <sheet name="Instructions" sheetId="6" r:id="rId1"/>
    <sheet name="Table II-1 priority" sheetId="2" r:id="rId2"/>
    <sheet name="Table II-2 additional priority" sheetId="3" r:id="rId3"/>
    <sheet name="Table II-3 supplementary" sheetId="4" r:id="rId4"/>
    <sheet name="Figures priority" sheetId="7" r:id="rId5"/>
    <sheet name="Figures additional priority" sheetId="8" r:id="rId6"/>
    <sheet name="Figures supplementary" sheetId="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priority'!$A$1:$AH$25</definedName>
    <definedName name="_xlnm.Print_Area" localSheetId="3">'Table II-3 supplementary'!$B$2:$AH$41</definedName>
    <definedName name="_xlnm.Print_Titles" localSheetId="3">'Table II-3 supplementary'!$4:$7</definedName>
  </definedNames>
  <calcPr calcId="152511"/>
</workbook>
</file>

<file path=xl/calcChain.xml><?xml version="1.0" encoding="utf-8"?>
<calcChain xmlns="http://schemas.openxmlformats.org/spreadsheetml/2006/main">
  <c r="AG20" i="2" l="1"/>
  <c r="AG10" i="4" l="1"/>
  <c r="AG8" i="4"/>
  <c r="AF20" i="2"/>
  <c r="AE20" i="2"/>
  <c r="AD20" i="2"/>
  <c r="AC20" i="2"/>
  <c r="AB20" i="2"/>
  <c r="AA20" i="2"/>
  <c r="Z20" i="2"/>
  <c r="Y20" i="2"/>
  <c r="X20" i="2"/>
  <c r="W20" i="2"/>
  <c r="V20" i="2"/>
  <c r="U20" i="2"/>
  <c r="T20" i="2"/>
  <c r="S20" i="2"/>
  <c r="R20" i="2"/>
  <c r="Q20" i="2"/>
  <c r="P20" i="2"/>
  <c r="O20" i="2"/>
  <c r="N20" i="2"/>
  <c r="M20" i="2"/>
  <c r="L20" i="2"/>
  <c r="K20" i="2"/>
  <c r="J20" i="2"/>
  <c r="AG8" i="3"/>
  <c r="AG12" i="2" l="1"/>
  <c r="J9" i="3" l="1"/>
  <c r="K9" i="3"/>
  <c r="L9" i="3"/>
  <c r="M9" i="3"/>
  <c r="N9" i="3"/>
  <c r="O9" i="3"/>
  <c r="P9" i="3"/>
  <c r="Q9" i="3"/>
  <c r="R9" i="3"/>
  <c r="S9" i="3"/>
  <c r="T9" i="3"/>
  <c r="U9" i="3"/>
  <c r="V9" i="3"/>
  <c r="W9" i="3"/>
  <c r="X9" i="3"/>
  <c r="Y9" i="3"/>
  <c r="Z9" i="3"/>
  <c r="AA9" i="3"/>
  <c r="AB9" i="3"/>
  <c r="AC9" i="3"/>
  <c r="AD9" i="3"/>
  <c r="AE9" i="3"/>
  <c r="AF9" i="3"/>
  <c r="AG9" i="3"/>
  <c r="J10" i="4" l="1"/>
  <c r="K10" i="4"/>
  <c r="L10" i="4"/>
  <c r="M10" i="4"/>
  <c r="N10" i="4"/>
  <c r="O10" i="4"/>
  <c r="P10" i="4"/>
  <c r="Q10" i="4"/>
  <c r="Q12" i="2" s="1"/>
  <c r="R10" i="4"/>
  <c r="S10" i="4"/>
  <c r="T10" i="4"/>
  <c r="U10" i="4"/>
  <c r="U12" i="2" s="1"/>
  <c r="V10" i="4"/>
  <c r="W10" i="4"/>
  <c r="X10" i="4"/>
  <c r="Y10" i="4"/>
  <c r="Y12" i="2" s="1"/>
  <c r="Z10" i="4"/>
  <c r="AA10" i="4"/>
  <c r="AB10" i="4"/>
  <c r="AC10" i="4"/>
  <c r="AC12" i="2" s="1"/>
  <c r="AD10" i="4"/>
  <c r="AE10" i="4"/>
  <c r="AF10" i="4"/>
  <c r="J8" i="4"/>
  <c r="K8" i="4"/>
  <c r="L8" i="4"/>
  <c r="M8" i="4"/>
  <c r="N8" i="4"/>
  <c r="O8" i="4"/>
  <c r="P8" i="4"/>
  <c r="Q8" i="4"/>
  <c r="R8" i="4"/>
  <c r="S8" i="4"/>
  <c r="T8" i="4"/>
  <c r="U8" i="4"/>
  <c r="V8" i="4"/>
  <c r="W8" i="4"/>
  <c r="X8" i="4"/>
  <c r="Y8" i="4"/>
  <c r="Z8" i="4"/>
  <c r="AA8" i="4"/>
  <c r="AB8" i="4"/>
  <c r="AC8" i="4"/>
  <c r="AD8" i="4"/>
  <c r="AE8" i="4"/>
  <c r="AF8" i="4"/>
  <c r="J8" i="3"/>
  <c r="K8" i="3"/>
  <c r="L8" i="3"/>
  <c r="M8" i="3"/>
  <c r="N8" i="3"/>
  <c r="O8" i="3"/>
  <c r="P8" i="3"/>
  <c r="Q8" i="3"/>
  <c r="R8" i="3"/>
  <c r="S8" i="3"/>
  <c r="T8" i="3"/>
  <c r="U8" i="3"/>
  <c r="V8" i="3"/>
  <c r="W8" i="3"/>
  <c r="X8" i="3"/>
  <c r="Y8" i="3"/>
  <c r="Z8" i="3"/>
  <c r="AA8" i="3"/>
  <c r="AB8" i="3"/>
  <c r="AC8" i="3"/>
  <c r="AD8" i="3"/>
  <c r="AE8" i="3"/>
  <c r="AF8" i="3"/>
  <c r="AF12" i="2" l="1"/>
  <c r="AB12" i="2"/>
  <c r="X12" i="2"/>
  <c r="T12" i="2"/>
  <c r="P12" i="2"/>
  <c r="L12" i="2"/>
  <c r="AE12" i="2"/>
  <c r="AA12" i="2"/>
  <c r="W12" i="2"/>
  <c r="S12" i="2"/>
  <c r="O12" i="2"/>
  <c r="K12" i="2"/>
  <c r="AD12" i="2"/>
  <c r="Z12" i="2"/>
  <c r="V12" i="2"/>
  <c r="R12" i="2"/>
  <c r="N12" i="2"/>
  <c r="J12" i="2"/>
  <c r="M12" i="2"/>
  <c r="A118" i="9" l="1"/>
  <c r="A117" i="9"/>
  <c r="A116" i="9"/>
  <c r="A115" i="9"/>
  <c r="J21" i="2"/>
  <c r="K21" i="2"/>
  <c r="L21" i="2"/>
  <c r="M21" i="2"/>
  <c r="N21" i="2"/>
  <c r="O21" i="2"/>
  <c r="P21" i="2"/>
  <c r="Q21" i="2"/>
  <c r="R21" i="2"/>
  <c r="S21" i="2"/>
  <c r="T21" i="2"/>
  <c r="U21" i="2"/>
  <c r="V21" i="2"/>
  <c r="W21" i="2"/>
  <c r="X21" i="2"/>
  <c r="Y21" i="2"/>
  <c r="Z21" i="2"/>
  <c r="AA21" i="2"/>
  <c r="AB21" i="2"/>
  <c r="AC21" i="2"/>
  <c r="AD21" i="2"/>
  <c r="AE21" i="2"/>
  <c r="AF21" i="2"/>
  <c r="AG21" i="2"/>
  <c r="J19" i="2" l="1"/>
  <c r="K19" i="2"/>
  <c r="L19" i="2"/>
  <c r="M19" i="2"/>
  <c r="N19" i="2"/>
  <c r="O19" i="2"/>
  <c r="P19" i="2"/>
  <c r="Q19" i="2"/>
  <c r="R19" i="2"/>
  <c r="S19" i="2"/>
  <c r="T19" i="2"/>
  <c r="U19" i="2"/>
  <c r="V19" i="2"/>
  <c r="W19" i="2"/>
  <c r="X19" i="2"/>
  <c r="Y19" i="2"/>
  <c r="Z19" i="2"/>
  <c r="AA19" i="2"/>
  <c r="AB19" i="2"/>
  <c r="AC19" i="2"/>
  <c r="AD19" i="2"/>
  <c r="AE19" i="2"/>
  <c r="AF19" i="2"/>
  <c r="AG19" i="2"/>
  <c r="J17" i="2"/>
  <c r="K17" i="2"/>
  <c r="L17" i="2"/>
  <c r="M17" i="2"/>
  <c r="N17" i="2"/>
  <c r="O17" i="2"/>
  <c r="P17" i="2"/>
  <c r="Q17" i="2"/>
  <c r="R17" i="2"/>
  <c r="S17" i="2"/>
  <c r="T17" i="2"/>
  <c r="U17" i="2"/>
  <c r="V17" i="2"/>
  <c r="W17" i="2"/>
  <c r="X17" i="2"/>
  <c r="Y17" i="2"/>
  <c r="Z17" i="2"/>
  <c r="AA17" i="2"/>
  <c r="AB17" i="2"/>
  <c r="AC17" i="2"/>
  <c r="AD17" i="2"/>
  <c r="AE17" i="2"/>
  <c r="AF17" i="2"/>
  <c r="AG17" i="2"/>
  <c r="J15" i="2" l="1"/>
  <c r="K15" i="2"/>
  <c r="L15" i="2"/>
  <c r="M15" i="2"/>
  <c r="N15" i="2"/>
  <c r="O15" i="2"/>
  <c r="P15" i="2"/>
  <c r="Q15" i="2"/>
  <c r="R15" i="2"/>
  <c r="S15" i="2"/>
  <c r="T15" i="2"/>
  <c r="U15" i="2"/>
  <c r="V15" i="2"/>
  <c r="W15" i="2"/>
  <c r="X15" i="2"/>
  <c r="Y15" i="2"/>
  <c r="Z15" i="2"/>
  <c r="AA15" i="2"/>
  <c r="AB15" i="2"/>
  <c r="AC15" i="2"/>
  <c r="AD15" i="2"/>
  <c r="AE15" i="2"/>
  <c r="AF15" i="2"/>
  <c r="AG15" i="2"/>
  <c r="J9" i="2"/>
  <c r="K9" i="2"/>
  <c r="L9" i="2"/>
  <c r="M9" i="2"/>
  <c r="N9" i="2"/>
  <c r="O9" i="2"/>
  <c r="P9" i="2"/>
  <c r="Q9" i="2"/>
  <c r="R9" i="2"/>
  <c r="S9" i="2"/>
  <c r="T9" i="2"/>
  <c r="U9" i="2"/>
  <c r="V9" i="2"/>
  <c r="W9" i="2"/>
  <c r="X9" i="2"/>
  <c r="Y9" i="2"/>
  <c r="Z9" i="2"/>
  <c r="AA9" i="2"/>
  <c r="AB9" i="2"/>
  <c r="AC9" i="2"/>
  <c r="AD9" i="2"/>
  <c r="AE9" i="2"/>
  <c r="AF9" i="2"/>
  <c r="AG9" i="2"/>
  <c r="AG11" i="2" s="1"/>
  <c r="J19" i="4"/>
  <c r="K19" i="4"/>
  <c r="L19" i="4"/>
  <c r="M19" i="4"/>
  <c r="N19" i="4"/>
  <c r="O19" i="4"/>
  <c r="P19" i="4"/>
  <c r="Q19" i="4"/>
  <c r="R19" i="4"/>
  <c r="S19" i="4"/>
  <c r="T19" i="4"/>
  <c r="U19" i="4"/>
  <c r="V19" i="4"/>
  <c r="W19" i="4"/>
  <c r="X19" i="4"/>
  <c r="Y19" i="4"/>
  <c r="Z19" i="4"/>
  <c r="AA19" i="4"/>
  <c r="AB19" i="4"/>
  <c r="AC19" i="4"/>
  <c r="AD19" i="4"/>
  <c r="AE19" i="4"/>
  <c r="AF19" i="4"/>
  <c r="AG19" i="4"/>
  <c r="J17" i="4"/>
  <c r="K17" i="4"/>
  <c r="L17" i="4"/>
  <c r="M17" i="4"/>
  <c r="N17" i="4"/>
  <c r="O17" i="4"/>
  <c r="P17" i="4"/>
  <c r="Q17" i="4"/>
  <c r="R17" i="4"/>
  <c r="S17" i="4"/>
  <c r="T17" i="4"/>
  <c r="U17" i="4"/>
  <c r="V17" i="4"/>
  <c r="W17" i="4"/>
  <c r="X17" i="4"/>
  <c r="Y17" i="4"/>
  <c r="Z17" i="4"/>
  <c r="AA17" i="4"/>
  <c r="AB17" i="4"/>
  <c r="AC17" i="4"/>
  <c r="AD17" i="4"/>
  <c r="AE17" i="4"/>
  <c r="AF17" i="4"/>
  <c r="AG17" i="4"/>
  <c r="AG15" i="3"/>
  <c r="AF15" i="3"/>
  <c r="AE15" i="3"/>
  <c r="AD15" i="3"/>
  <c r="AC15" i="3"/>
  <c r="AB15" i="3"/>
  <c r="AA15" i="3"/>
  <c r="Z15" i="3"/>
  <c r="Y15" i="3"/>
  <c r="X15" i="3"/>
  <c r="W15" i="3"/>
  <c r="V15" i="3"/>
  <c r="U15" i="3"/>
  <c r="T15" i="3"/>
  <c r="S15" i="3"/>
  <c r="R15" i="3"/>
  <c r="Q15" i="3"/>
  <c r="P15" i="3"/>
  <c r="O15" i="3"/>
  <c r="N15" i="3"/>
  <c r="M15" i="3"/>
  <c r="L15" i="3"/>
  <c r="K15" i="3"/>
  <c r="J15" i="3"/>
  <c r="J13" i="3"/>
  <c r="K13" i="3"/>
  <c r="L13" i="3"/>
  <c r="M13" i="3"/>
  <c r="N13" i="3"/>
  <c r="O13" i="3"/>
  <c r="P13" i="3"/>
  <c r="Q13" i="3"/>
  <c r="R13" i="3"/>
  <c r="S13" i="3"/>
  <c r="T13" i="3"/>
  <c r="U13" i="3"/>
  <c r="V13" i="3"/>
  <c r="W13" i="3"/>
  <c r="X13" i="3"/>
  <c r="Y13" i="3"/>
  <c r="Z13" i="3"/>
  <c r="AA13" i="3"/>
  <c r="AB13" i="3"/>
  <c r="AC13" i="3"/>
  <c r="AD13" i="3"/>
  <c r="AE13" i="3"/>
  <c r="AF13" i="3"/>
  <c r="AG13" i="3"/>
  <c r="J11" i="3"/>
  <c r="K11" i="3"/>
  <c r="L11" i="3"/>
  <c r="M11" i="3"/>
  <c r="N11" i="3"/>
  <c r="O11" i="3"/>
  <c r="P11" i="3"/>
  <c r="Q11" i="3"/>
  <c r="R11" i="3"/>
  <c r="S11" i="3"/>
  <c r="T11" i="3"/>
  <c r="U11" i="3"/>
  <c r="V11" i="3"/>
  <c r="W11" i="3"/>
  <c r="X11" i="3"/>
  <c r="Y11" i="3"/>
  <c r="Z11" i="3"/>
  <c r="AA11" i="3"/>
  <c r="AB11" i="3"/>
  <c r="AC11" i="3"/>
  <c r="AD11" i="3"/>
  <c r="AE11" i="3"/>
  <c r="AF11" i="3"/>
  <c r="AG11" i="3"/>
  <c r="J17" i="3" l="1"/>
  <c r="K17" i="3"/>
  <c r="L17" i="3"/>
  <c r="M17" i="3"/>
  <c r="N17" i="3"/>
  <c r="O17" i="3"/>
  <c r="P17" i="3"/>
  <c r="Q17" i="3"/>
  <c r="R17" i="3"/>
  <c r="S17" i="3"/>
  <c r="T17" i="3"/>
  <c r="U17" i="3"/>
  <c r="V17" i="3"/>
  <c r="W17" i="3"/>
  <c r="X17" i="3"/>
  <c r="Y17" i="3"/>
  <c r="Z17" i="3"/>
  <c r="AA17" i="3"/>
  <c r="AB17" i="3"/>
  <c r="AC17" i="3"/>
  <c r="AD17" i="3"/>
  <c r="AE17" i="3"/>
  <c r="AF17" i="3"/>
  <c r="AG17" i="3"/>
  <c r="J14" i="3" l="1"/>
  <c r="K14" i="3"/>
  <c r="L14" i="3"/>
  <c r="M14" i="3"/>
  <c r="N14" i="3"/>
  <c r="O14" i="3"/>
  <c r="P14" i="3"/>
  <c r="Q14" i="3"/>
  <c r="R14" i="3"/>
  <c r="S14" i="3"/>
  <c r="T14" i="3"/>
  <c r="U14" i="3"/>
  <c r="V14" i="3"/>
  <c r="W14" i="3"/>
  <c r="X14" i="3"/>
  <c r="Y14" i="3"/>
  <c r="Z14" i="3"/>
  <c r="AA14" i="3"/>
  <c r="AB14" i="3"/>
  <c r="AC14" i="3"/>
  <c r="AD14" i="3"/>
  <c r="AE14" i="3"/>
  <c r="AF14" i="3"/>
  <c r="AG14" i="3"/>
  <c r="AG18" i="3" l="1"/>
  <c r="J35" i="4" l="1"/>
  <c r="K35" i="4"/>
  <c r="L35" i="4"/>
  <c r="M35" i="4"/>
  <c r="N35" i="4"/>
  <c r="O35" i="4"/>
  <c r="P35" i="4"/>
  <c r="Q35" i="4"/>
  <c r="R35" i="4"/>
  <c r="S35" i="4"/>
  <c r="T35" i="4"/>
  <c r="U35" i="4"/>
  <c r="V35" i="4"/>
  <c r="W35" i="4"/>
  <c r="X35" i="4"/>
  <c r="Y35" i="4"/>
  <c r="Z35" i="4"/>
  <c r="AA35" i="4"/>
  <c r="AB35" i="4"/>
  <c r="AC35" i="4"/>
  <c r="AD35" i="4"/>
  <c r="AE35" i="4"/>
  <c r="AF35" i="4"/>
  <c r="J37" i="4"/>
  <c r="K37" i="4"/>
  <c r="L37" i="4"/>
  <c r="M37" i="4"/>
  <c r="N37" i="4"/>
  <c r="O37" i="4"/>
  <c r="P37" i="4"/>
  <c r="Q37" i="4"/>
  <c r="R37" i="4"/>
  <c r="S37" i="4"/>
  <c r="T37" i="4"/>
  <c r="U37" i="4"/>
  <c r="V37" i="4"/>
  <c r="W37" i="4"/>
  <c r="X37" i="4"/>
  <c r="Y37" i="4"/>
  <c r="Z37" i="4"/>
  <c r="AA37" i="4"/>
  <c r="AB37" i="4"/>
  <c r="AC37" i="4"/>
  <c r="AD37" i="4"/>
  <c r="AE37" i="4"/>
  <c r="AF37" i="4"/>
  <c r="AG37" i="4"/>
  <c r="AG35" i="4"/>
  <c r="J31" i="4"/>
  <c r="K31" i="4"/>
  <c r="L31" i="4"/>
  <c r="M31" i="4"/>
  <c r="N31" i="4"/>
  <c r="O31" i="4"/>
  <c r="P31" i="4"/>
  <c r="Q31" i="4"/>
  <c r="R31" i="4"/>
  <c r="S31" i="4"/>
  <c r="T31" i="4"/>
  <c r="U31" i="4"/>
  <c r="V31" i="4"/>
  <c r="W31" i="4"/>
  <c r="X31" i="4"/>
  <c r="Y31" i="4"/>
  <c r="Z31" i="4"/>
  <c r="AA31" i="4"/>
  <c r="AB31" i="4"/>
  <c r="AC31" i="4"/>
  <c r="AD31" i="4"/>
  <c r="AE31" i="4"/>
  <c r="AF31" i="4"/>
  <c r="AG31" i="4"/>
  <c r="AG28" i="4" l="1"/>
  <c r="W15" i="4" l="1"/>
  <c r="X15" i="4"/>
  <c r="Y15" i="4"/>
  <c r="Z15" i="4"/>
  <c r="AA15" i="4"/>
  <c r="AB15" i="4"/>
  <c r="AC15" i="4"/>
  <c r="AD15" i="4"/>
  <c r="AE15" i="4"/>
  <c r="AF15" i="4"/>
  <c r="J15" i="4"/>
  <c r="K15" i="4"/>
  <c r="L15" i="4"/>
  <c r="M15" i="4"/>
  <c r="N15" i="4"/>
  <c r="O15" i="4"/>
  <c r="P15" i="4"/>
  <c r="Q15" i="4"/>
  <c r="R15" i="4"/>
  <c r="S15" i="4"/>
  <c r="T15" i="4"/>
  <c r="U15" i="4"/>
  <c r="V15" i="4"/>
  <c r="AG15" i="4"/>
  <c r="AG12" i="4" l="1"/>
  <c r="J11" i="4"/>
  <c r="K11" i="4"/>
  <c r="L11" i="4"/>
  <c r="M11" i="4"/>
  <c r="N11" i="4"/>
  <c r="O11" i="4"/>
  <c r="P11" i="4"/>
  <c r="Q11" i="4"/>
  <c r="R11" i="4"/>
  <c r="S11" i="4"/>
  <c r="T11" i="4"/>
  <c r="U11" i="4"/>
  <c r="V11" i="4"/>
  <c r="W11" i="4"/>
  <c r="X11" i="4"/>
  <c r="Y11" i="4"/>
  <c r="Z11" i="4"/>
  <c r="AA11" i="4"/>
  <c r="AB11" i="4"/>
  <c r="AC11" i="4"/>
  <c r="AD11" i="4"/>
  <c r="AE11" i="4"/>
  <c r="AF11" i="4"/>
  <c r="AG11" i="4"/>
  <c r="J9" i="4"/>
  <c r="K9" i="4"/>
  <c r="L9" i="4"/>
  <c r="M9" i="4"/>
  <c r="N9" i="4"/>
  <c r="O9" i="4"/>
  <c r="P9" i="4"/>
  <c r="Q9" i="4"/>
  <c r="R9" i="4"/>
  <c r="S9" i="4"/>
  <c r="T9" i="4"/>
  <c r="U9" i="4"/>
  <c r="V9" i="4"/>
  <c r="W9" i="4"/>
  <c r="X9" i="4"/>
  <c r="Y9" i="4"/>
  <c r="Z9" i="4"/>
  <c r="AA9" i="4"/>
  <c r="AB9" i="4"/>
  <c r="AC9" i="4"/>
  <c r="AD9" i="4"/>
  <c r="AE9" i="4"/>
  <c r="AF9" i="4"/>
  <c r="AG9" i="4"/>
  <c r="AG13" i="2" s="1"/>
  <c r="AF13" i="2" l="1"/>
  <c r="AE13" i="2"/>
  <c r="AD13" i="2"/>
  <c r="AC13" i="2"/>
  <c r="AB13" i="2"/>
  <c r="AA13" i="2"/>
  <c r="Z13" i="2"/>
  <c r="Y13" i="2"/>
  <c r="X13" i="2"/>
  <c r="W13" i="2"/>
  <c r="V13" i="2"/>
  <c r="U13" i="2"/>
  <c r="T13" i="2"/>
  <c r="S13" i="2"/>
  <c r="R13" i="2"/>
  <c r="Q13" i="2"/>
  <c r="P13" i="2"/>
  <c r="O13" i="2"/>
  <c r="N13" i="2"/>
  <c r="M13" i="2"/>
  <c r="L13" i="2"/>
  <c r="K13" i="2"/>
  <c r="J13" i="2"/>
  <c r="AF28" i="4" l="1"/>
  <c r="AE28" i="4"/>
  <c r="AD28" i="4"/>
  <c r="AC28" i="4"/>
  <c r="AB28" i="4"/>
  <c r="AA28" i="4"/>
  <c r="Z28" i="4"/>
  <c r="Y28" i="4"/>
  <c r="X28" i="4"/>
  <c r="W28" i="4"/>
  <c r="V28" i="4"/>
  <c r="U28" i="4"/>
  <c r="T28" i="4"/>
  <c r="S28" i="4"/>
  <c r="R28" i="4"/>
  <c r="Q28" i="4"/>
  <c r="P28" i="4"/>
  <c r="O28" i="4"/>
  <c r="N28" i="4"/>
  <c r="M28" i="4"/>
  <c r="L28" i="4"/>
  <c r="K28" i="4"/>
  <c r="AC11" i="2" l="1"/>
  <c r="AB11" i="2"/>
  <c r="Y11" i="2"/>
  <c r="X11" i="2"/>
  <c r="U11" i="2"/>
  <c r="T11" i="2"/>
  <c r="Q11" i="2"/>
  <c r="P11" i="2"/>
  <c r="M11" i="2"/>
  <c r="L11" i="2"/>
  <c r="J11" i="2"/>
  <c r="AE11" i="2"/>
  <c r="AD11" i="2"/>
  <c r="AA11" i="2"/>
  <c r="Z11" i="2"/>
  <c r="W11" i="2"/>
  <c r="V11" i="2"/>
  <c r="S11" i="2"/>
  <c r="R11" i="2"/>
  <c r="O11" i="2"/>
  <c r="N11" i="2"/>
  <c r="K11" i="2"/>
  <c r="AF11" i="2"/>
  <c r="AF12" i="4"/>
  <c r="AE12" i="4"/>
  <c r="AD12" i="4"/>
  <c r="AC12" i="4"/>
  <c r="AB12" i="4"/>
  <c r="AA12" i="4"/>
  <c r="J28" i="4"/>
  <c r="K12" i="4"/>
  <c r="L12" i="4"/>
  <c r="M12" i="4"/>
  <c r="N12" i="4"/>
  <c r="O12" i="4"/>
  <c r="P12" i="4"/>
  <c r="Q12" i="4"/>
  <c r="R12" i="4"/>
  <c r="S12" i="4"/>
  <c r="T12" i="4"/>
  <c r="U12" i="4"/>
  <c r="V12" i="4"/>
  <c r="W12" i="4"/>
  <c r="X12" i="4"/>
  <c r="Y12" i="4"/>
  <c r="Z12" i="4"/>
  <c r="J12" i="4"/>
  <c r="X18" i="3" l="1"/>
  <c r="V18" i="3"/>
  <c r="AF18" i="3"/>
  <c r="W18" i="3"/>
  <c r="Y18" i="3"/>
  <c r="Q18" i="3" l="1"/>
  <c r="AD18" i="3"/>
  <c r="R18" i="3"/>
  <c r="AA18" i="3"/>
  <c r="Z18" i="3"/>
  <c r="U18" i="3"/>
  <c r="L18" i="3"/>
  <c r="T18" i="3"/>
  <c r="O18" i="3"/>
  <c r="M18" i="3"/>
  <c r="P18" i="3"/>
  <c r="J18" i="3" l="1"/>
  <c r="AE18" i="3"/>
  <c r="K18" i="3"/>
  <c r="AC18" i="3"/>
  <c r="N18" i="3"/>
  <c r="S18" i="3"/>
  <c r="AB18" i="3"/>
  <c r="AD13" i="4" l="1"/>
  <c r="AE13" i="4"/>
  <c r="AG13" i="4" l="1"/>
  <c r="AF13" i="4"/>
  <c r="J13" i="4" l="1"/>
  <c r="U13" i="4" l="1"/>
  <c r="Z13" i="4" l="1"/>
  <c r="V13" i="4"/>
  <c r="Y13" i="4"/>
  <c r="O13" i="4"/>
  <c r="R13" i="4"/>
  <c r="M13" i="4"/>
  <c r="T13" i="4"/>
  <c r="L13" i="4"/>
  <c r="Q13" i="4"/>
  <c r="S13" i="4"/>
  <c r="K13" i="4"/>
  <c r="P13" i="4"/>
  <c r="N13" i="4"/>
  <c r="X13" i="4"/>
  <c r="AB13" i="4"/>
  <c r="AA13" i="4"/>
  <c r="AC13" i="4"/>
  <c r="W13" i="4" l="1"/>
</calcChain>
</file>

<file path=xl/sharedStrings.xml><?xml version="1.0" encoding="utf-8"?>
<sst xmlns="http://schemas.openxmlformats.org/spreadsheetml/2006/main" count="589" uniqueCount="247">
  <si>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</si>
  <si>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</si>
  <si>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</si>
  <si>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</si>
  <si>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</si>
  <si>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</si>
  <si>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</si>
  <si>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</si>
  <si>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</si>
  <si>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</si>
  <si>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</si>
  <si>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</si>
  <si>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</si>
  <si>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</si>
  <si>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</si>
  <si>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</si>
  <si>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</si>
  <si>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</si>
  <si>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</si>
  <si>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</si>
  <si>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</si>
  <si>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</si>
  <si>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</si>
  <si>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</si>
  <si>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</si>
  <si>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</si>
  <si>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</si>
  <si>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</si>
  <si>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</si>
  <si>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</si>
  <si>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</si>
  <si>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</si>
  <si>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</si>
  <si>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</si>
  <si>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</si>
  <si>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</si>
  <si>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</si>
  <si>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</si>
  <si>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</si>
  <si>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</si>
  <si>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</si>
  <si>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</si>
  <si>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</si>
  <si>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</si>
  <si>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</si>
  <si>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</si>
  <si>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</si>
  <si>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</si>
  <si>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</si>
  <si>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</si>
  <si>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</si>
  <si>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</si>
  <si>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</si>
  <si>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</si>
  <si>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</si>
  <si>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</si>
  <si>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</si>
  <si>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</si>
  <si>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</si>
  <si>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</si>
  <si>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</si>
  <si>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</si>
  <si>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</si>
  <si>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</si>
  <si>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</si>
  <si>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</si>
  <si>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</si>
  <si>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</si>
  <si>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</si>
  <si>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</si>
  <si>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</si>
  <si>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</si>
  <si>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</si>
  <si>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</si>
  <si>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</si>
  <si>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</si>
  <si>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</si>
  <si>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</si>
  <si>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</si>
  <si>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</si>
  <si>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</si>
  <si>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</si>
  <si>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</si>
  <si>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</si>
  <si>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</si>
  <si>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</si>
  <si>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</si>
  <si>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</si>
  <si>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</si>
  <si>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</si>
  <si>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</si>
  <si>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</si>
  <si>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</si>
  <si>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</si>
  <si>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</si>
  <si>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</si>
  <si>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</si>
  <si>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</si>
  <si>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</si>
  <si>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</si>
  <si>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</si>
  <si>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</si>
  <si>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</si>
  <si>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</si>
  <si>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</si>
  <si>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</si>
  <si>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</si>
  <si>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</si>
  <si>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</si>
  <si>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</si>
  <si>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</si>
  <si>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</si>
  <si>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</si>
  <si>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</si>
  <si>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</si>
  <si>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</si>
  <si>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</si>
  <si>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</si>
  <si>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</si>
  <si>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</si>
  <si>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</si>
  <si>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</si>
  <si>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</si>
  <si>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</si>
  <si>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</si>
  <si>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</si>
  <si>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</si>
  <si>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</si>
  <si>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</si>
  <si>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</si>
  <si>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</si>
  <si>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</si>
  <si>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</si>
  <si>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</si>
  <si>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</si>
  <si>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</si>
  <si>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</si>
  <si>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</si>
  <si>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</si>
  <si>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</si>
  <si>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</si>
  <si>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</si>
  <si>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</si>
  <si>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</si>
  <si>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</si>
  <si>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</si>
  <si>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</si>
  <si>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</si>
  <si>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</si>
  <si>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</si>
  <si>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</si>
  <si>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</si>
  <si>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</si>
  <si>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</si>
  <si>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</si>
  <si>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</si>
  <si>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</si>
  <si>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</si>
  <si>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</si>
  <si>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</si>
  <si>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</si>
  <si>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</si>
  <si>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</si>
  <si>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</si>
  <si>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</si>
  <si>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</si>
  <si>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</si>
  <si>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</si>
  <si>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sz val="10"/>
        <rFont val="Arial"/>
        <family val="2"/>
      </rPr>
      <t>MS should fill in yellow cells only if the respective data was not yet reported</t>
    </r>
    <r>
      <rPr>
        <sz val="10"/>
        <rFont val="Arial"/>
        <family val="2"/>
      </rPr>
      <t xml:space="preserve"> </t>
    </r>
    <r>
      <rPr>
        <b/>
        <u/>
        <sz val="10"/>
        <rFont val="Arial"/>
        <family val="2"/>
      </rPr>
      <t>under the other indicator.</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</si>
  <si>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</si>
  <si>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</si>
  <si>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</si>
  <si>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</si>
  <si>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</si>
  <si>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</si>
  <si>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</si>
  <si>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</si>
  <si>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</si>
  <si>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</si>
  <si>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</si>
  <si>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</si>
  <si>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</si>
  <si>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</si>
  <si>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</si>
  <si>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</si>
  <si>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</si>
  <si>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</si>
  <si>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</si>
  <si>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</si>
  <si>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</si>
  <si>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</si>
  <si>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</si>
  <si>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</si>
  <si>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</si>
  <si>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</si>
  <si>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</si>
  <si>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</si>
  <si>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</si>
  <si>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</si>
  <si>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</si>
  <si>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</si>
  <si>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</si>
  <si>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</si>
  <si>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</si>
  <si>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</si>
  <si>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</si>
  <si>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</si>
  <si>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</si>
  <si>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</si>
  <si>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</si>
  <si>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</si>
  <si>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</si>
  <si>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</si>
  <si>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</si>
  <si>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</si>
  <si>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</si>
  <si>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</si>
  <si>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</si>
  <si>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</si>
  <si>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</si>
  <si>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</si>
  <si>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</si>
  <si>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</si>
  <si>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</si>
  <si>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</si>
  <si>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</si>
  <si>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</si>
  <si>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</si>
  <si>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r>
      <t xml:space="preserve">Some MS may find it difficult to obtain data from national statistical offices. In this case </t>
    </r>
    <r>
      <rPr>
        <b/>
        <u/>
        <sz val="10"/>
        <rFont val="Arial"/>
        <family val="2"/>
      </rPr>
      <t>MS may check the data availability with Eurostat or Odyssee</t>
    </r>
    <r>
      <rPr>
        <sz val="10"/>
        <rFont val="Arial"/>
        <family val="2"/>
      </rPr>
      <t>:
http://epp.eurostat.ec.europa.eu/
http://www.odyssee-indicators.org/</t>
    </r>
  </si>
  <si>
    <t>n/a</t>
  </si>
  <si>
    <t>C</t>
  </si>
  <si>
    <t>UK clinker production is confidential.</t>
  </si>
  <si>
    <t>taken from EUROSTAT website</t>
  </si>
  <si>
    <t>Vkm data for UK only (not including Gibraltar)</t>
  </si>
  <si>
    <t>Differences from EUMM definition: Excludes water supply (SIC41). GDP no longer reported on Eurostat as EC95. Figures quotes are Millions of euro, chain-linked volumes, reference year 2000 (at 2000 exchange rates)</t>
  </si>
  <si>
    <t>UK household statistics only.  These figures refer to UK only, there are no equivalent stats for Gibraltar.</t>
  </si>
  <si>
    <t>From DUKES long term energy trends table (5.1.3)</t>
  </si>
  <si>
    <t>Emissions for UK and Gibraltar</t>
  </si>
  <si>
    <t>Based directly on national energy statistics for mineral products, not necessarily consistent with the data reported in the CRF</t>
  </si>
  <si>
    <t>Methods and categorisations have changed from 1997 onwards. This creates a step change in data.</t>
  </si>
  <si>
    <t>Source:  ISSB Annual Statistics</t>
  </si>
  <si>
    <t>Vehicle kilometres data for UK only (not including Gibraltar)</t>
  </si>
  <si>
    <t>Taken from DUKES table 1.1.5 (long term, internet only)</t>
  </si>
  <si>
    <t xml:space="preserve">Emissions for UK and Gibraltar.  This is for petrol and diesel consumption only.  UK emits further CO2 from consumption of LPG that cannot be allocated between passenger and freight transport (e.g. 274 kt in 2012) </t>
  </si>
  <si>
    <t>Differences from EUMM definition:  Excludes supporting and auxilliary transport services (SIC 63); Includes households with employed persons (SIC 95). GDP no longer reported on Eurostat as EC95. Figures quotes are Millions of euro, chain-linked volumes, reference year 2000 (at 2000 exchange rates)</t>
  </si>
  <si>
    <t>DW 12/11/14 Cement production Figure above: Data is Confidential</t>
  </si>
  <si>
    <t>Flat-line Figures explained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</si>
</sst>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0%"/>
    <numFmt numFmtId="166" formatCode="0.0"/>
  </numFmts>
  <fonts count="25">
    <font>
      <sz val="10"/>
      <name val="Times New Roman CE"/>
      <charset val="238"/>
    </font>
    <font>
      <sz val="9"/>
      <name val="Times New Roman"/>
      <family val="1"/>
    </font>
    <font>
      <sz val="9"/>
      <color indexed="8"/>
      <name val="Times New Roman"/>
      <family val="1"/>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sz val="14"/>
      <name val="Times New Roman"/>
      <family val="1"/>
    </font>
    <font>
      <i/>
      <sz val="14"/>
      <name val="Times New Roman"/>
      <family val="1"/>
    </font>
    <font>
      <sz val="14"/>
      <name val="Times New Roman"/>
      <family val="1"/>
    </font>
    <font>
      <vertAlign val="superscript"/>
      <sz val="14"/>
      <name val="Times New Roman"/>
      <family val="1"/>
    </font>
    <font>
      <b/>
      <u/>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charset val="238"/>
    </font>
    <font>
      <b/>
      <sz val="9"/>
      <color indexed="10"/>
      <name val="Times New Roman"/>
      <family val="1"/>
    </font>
    <font>
      <b/>
      <sz val="10"/>
      <color indexed="10"/>
      <name val="Arial"/>
      <family val="2"/>
    </font>
    <font>
      <sz val="9"/>
      <color indexed="30"/>
      <name val="Times New Roman"/>
      <family val="1"/>
    </font>
    <font>
      <sz val="9"/>
      <color rgb="FF0070C0"/>
      <name val="Times New Roman"/>
      <family val="1"/>
    </font>
    <font>
      <sz val="10"/>
      <name val="Times New Roman CE"/>
      <charset val="238"/>
    </font>
    <font>
      <sz val="10"/>
      <color rgb="FFFF0000"/>
      <name val="Times New Roman CE"/>
      <charset val="238"/>
    </font>
    <font>
      <b/>
      <sz val="10"/>
      <name val="Times New Roman CE"/>
    </font>
  </fonts>
  <fills count="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1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49" fontId="1" fillId="0" borderId="1" applyNumberFormat="0" applyFont="0" applyFill="0" applyBorder="0" applyProtection="0">
      <alignment horizontal="left" vertical="center" indent="5"/>
    </xf>
    <xf numFmtId="164" fontId="1" fillId="2" borderId="0" applyBorder="0">
      <alignment horizontal="right" vertical="center"/>
    </xf>
    <xf numFmtId="164" fontId="2" fillId="3" borderId="2">
      <alignment horizontal="right" vertical="center"/>
    </xf>
    <xf numFmtId="4" fontId="5" fillId="0" borderId="3" applyFill="0" applyBorder="0" applyProtection="0">
      <alignment horizontal="right" vertical="center"/>
    </xf>
    <xf numFmtId="164" fontId="1" fillId="0" borderId="0" applyBorder="0">
      <alignment horizontal="right" vertical="center"/>
    </xf>
    <xf numFmtId="164" fontId="1" fillId="0" borderId="4">
      <alignment horizontal="right" vertical="center"/>
    </xf>
    <xf numFmtId="49" fontId="5" fillId="0" borderId="2" applyNumberFormat="0" applyFill="0" applyBorder="0" applyProtection="0">
      <alignment horizontal="left" vertical="center"/>
    </xf>
    <xf numFmtId="0" fontId="3" fillId="0" borderId="0"/>
    <xf numFmtId="0" fontId="3" fillId="0" borderId="0"/>
    <xf numFmtId="164" fontId="1" fillId="0" borderId="0"/>
    <xf numFmtId="9" fontId="22" fillId="0" borderId="0" applyFont="0" applyFill="0" applyBorder="0" applyAlignment="0" applyProtection="0"/>
  </cellStyleXfs>
  <cellXfs count="114">
    <xf numFmtId="0" fontId="0" fillId="0" borderId="0" xfId="0"/>
    <xf numFmtId="0" fontId="3" fillId="4" borderId="0" xfId="8" applyFill="1" applyAlignment="1"/>
    <xf numFmtId="0" fontId="0" fillId="4" borderId="0" xfId="0" applyFill="1" applyAlignment="1"/>
    <xf numFmtId="0" fontId="3" fillId="4" borderId="0" xfId="8" applyFont="1" applyFill="1" applyAlignment="1"/>
    <xf numFmtId="0" fontId="1" fillId="4" borderId="2" xfId="8" applyFont="1" applyFill="1" applyBorder="1" applyAlignment="1">
      <alignment horizontal="left" vertical="top" wrapText="1"/>
    </xf>
    <xf numFmtId="0" fontId="1" fillId="4" borderId="2" xfId="0" applyFont="1" applyFill="1" applyBorder="1" applyAlignment="1">
      <alignment horizontal="left" vertical="top" wrapText="1"/>
    </xf>
    <xf numFmtId="0" fontId="3" fillId="4" borderId="5" xfId="8" applyFill="1" applyBorder="1" applyAlignment="1"/>
    <xf numFmtId="0" fontId="0" fillId="4" borderId="5" xfId="0" applyFill="1" applyBorder="1" applyAlignment="1"/>
    <xf numFmtId="0" fontId="3" fillId="4" borderId="6" xfId="8" applyFill="1" applyBorder="1" applyAlignment="1"/>
    <xf numFmtId="0" fontId="3" fillId="4" borderId="7" xfId="8" applyFill="1" applyBorder="1" applyAlignment="1"/>
    <xf numFmtId="0" fontId="0" fillId="4" borderId="7" xfId="0" applyFill="1" applyBorder="1" applyAlignment="1"/>
    <xf numFmtId="0" fontId="3" fillId="4" borderId="8" xfId="8" applyFill="1" applyBorder="1" applyAlignment="1"/>
    <xf numFmtId="0" fontId="0" fillId="4" borderId="8" xfId="0" applyFill="1" applyBorder="1" applyAlignment="1"/>
    <xf numFmtId="0" fontId="7" fillId="4" borderId="5" xfId="9" applyFont="1" applyFill="1" applyBorder="1"/>
    <xf numFmtId="0" fontId="7" fillId="4" borderId="9" xfId="9" applyFont="1" applyFill="1" applyBorder="1" applyAlignment="1">
      <alignment wrapText="1"/>
    </xf>
    <xf numFmtId="0" fontId="7" fillId="4" borderId="5" xfId="9" applyFont="1" applyFill="1" applyBorder="1" applyAlignment="1">
      <alignment wrapText="1"/>
    </xf>
    <xf numFmtId="0" fontId="8" fillId="4" borderId="0" xfId="8" applyFont="1" applyFill="1" applyAlignment="1">
      <alignment horizontal="left"/>
    </xf>
    <xf numFmtId="0" fontId="9" fillId="4" borderId="0" xfId="8" applyFont="1" applyFill="1" applyAlignment="1">
      <alignment horizontal="left"/>
    </xf>
    <xf numFmtId="0" fontId="10" fillId="4" borderId="0" xfId="8" applyFont="1" applyFill="1" applyAlignment="1">
      <alignment horizontal="left"/>
    </xf>
    <xf numFmtId="0" fontId="8" fillId="4" borderId="5" xfId="8" applyFont="1" applyFill="1" applyBorder="1" applyAlignment="1">
      <alignment horizontal="left"/>
    </xf>
    <xf numFmtId="0" fontId="9" fillId="4" borderId="5" xfId="8" applyFont="1" applyFill="1" applyBorder="1" applyAlignment="1">
      <alignment horizontal="left"/>
    </xf>
    <xf numFmtId="0" fontId="10" fillId="4" borderId="5" xfId="8" applyFont="1" applyFill="1" applyBorder="1" applyAlignment="1">
      <alignment horizontal="left"/>
    </xf>
    <xf numFmtId="0" fontId="3" fillId="4" borderId="0" xfId="8" applyFill="1" applyAlignment="1">
      <alignment horizontal="left" vertical="top"/>
    </xf>
    <xf numFmtId="0" fontId="3" fillId="4" borderId="5" xfId="8" applyFill="1" applyBorder="1" applyAlignment="1">
      <alignment horizontal="left" vertical="top"/>
    </xf>
    <xf numFmtId="0" fontId="3" fillId="4" borderId="7" xfId="8" applyFill="1" applyBorder="1" applyAlignment="1">
      <alignment horizontal="left" vertical="top"/>
    </xf>
    <xf numFmtId="0" fontId="3" fillId="4" borderId="8" xfId="8" applyFill="1" applyBorder="1" applyAlignment="1">
      <alignment horizontal="left" vertical="top"/>
    </xf>
    <xf numFmtId="0" fontId="3" fillId="4" borderId="0" xfId="8" applyFill="1" applyAlignment="1">
      <alignment horizontal="center" vertical="top"/>
    </xf>
    <xf numFmtId="0" fontId="7" fillId="4" borderId="5" xfId="9" applyFont="1" applyFill="1" applyBorder="1" applyAlignment="1">
      <alignment horizontal="center" vertical="top"/>
    </xf>
    <xf numFmtId="0" fontId="7" fillId="4" borderId="7" xfId="9" applyFont="1" applyFill="1" applyBorder="1" applyAlignment="1">
      <alignment horizontal="center" vertical="top"/>
    </xf>
    <xf numFmtId="0" fontId="7" fillId="4" borderId="8" xfId="9" applyFont="1" applyFill="1" applyBorder="1" applyAlignment="1">
      <alignment horizontal="center" vertical="top"/>
    </xf>
    <xf numFmtId="0" fontId="7" fillId="4" borderId="6" xfId="9" applyFont="1" applyFill="1" applyBorder="1" applyAlignment="1">
      <alignment horizontal="left" vertical="top"/>
    </xf>
    <xf numFmtId="0" fontId="7" fillId="4" borderId="10" xfId="9" applyFont="1" applyFill="1" applyBorder="1" applyAlignment="1">
      <alignment horizontal="left" vertical="top"/>
    </xf>
    <xf numFmtId="0" fontId="7" fillId="4" borderId="11" xfId="9" applyFont="1" applyFill="1" applyBorder="1" applyAlignment="1">
      <alignment horizontal="left" vertical="top"/>
    </xf>
    <xf numFmtId="0" fontId="7" fillId="4" borderId="9" xfId="9" applyFont="1" applyFill="1" applyBorder="1"/>
    <xf numFmtId="0" fontId="7" fillId="4" borderId="0" xfId="9" applyFont="1" applyFill="1" applyBorder="1"/>
    <xf numFmtId="0" fontId="7" fillId="4" borderId="0" xfId="9" applyFont="1" applyFill="1" applyBorder="1" applyAlignment="1">
      <alignment wrapText="1"/>
    </xf>
    <xf numFmtId="0" fontId="5" fillId="4" borderId="0" xfId="0" applyFont="1" applyFill="1" applyBorder="1" applyAlignment="1">
      <alignment horizontal="left" vertical="top" wrapText="1"/>
    </xf>
    <xf numFmtId="0" fontId="1" fillId="4" borderId="0" xfId="8" applyFont="1" applyFill="1" applyBorder="1" applyAlignment="1">
      <alignment horizontal="left" vertical="top"/>
    </xf>
    <xf numFmtId="0" fontId="1" fillId="4" borderId="0" xfId="8" applyFont="1" applyFill="1" applyBorder="1" applyAlignment="1">
      <alignment horizontal="left" vertical="top" wrapText="1"/>
    </xf>
    <xf numFmtId="0" fontId="1" fillId="4" borderId="0" xfId="0" applyFont="1" applyFill="1" applyBorder="1" applyAlignment="1">
      <alignment horizontal="left" vertical="top" wrapText="1"/>
    </xf>
    <xf numFmtId="0" fontId="3" fillId="4" borderId="0" xfId="8" applyFont="1" applyFill="1" applyBorder="1" applyAlignment="1">
      <alignment horizontal="left" vertical="top" wrapText="1"/>
    </xf>
    <xf numFmtId="0" fontId="3" fillId="4" borderId="0" xfId="8" applyFill="1" applyBorder="1" applyAlignment="1">
      <alignment horizontal="center" vertical="top"/>
    </xf>
    <xf numFmtId="0" fontId="3" fillId="4" borderId="0" xfId="8" applyFill="1" applyBorder="1" applyAlignment="1">
      <alignment horizontal="left" vertical="top"/>
    </xf>
    <xf numFmtId="0" fontId="3" fillId="0" borderId="0" xfId="9"/>
    <xf numFmtId="0" fontId="3" fillId="0" borderId="0" xfId="9" applyFont="1" applyFill="1"/>
    <xf numFmtId="0" fontId="3" fillId="0" borderId="0" xfId="8" applyFont="1" applyFill="1" applyBorder="1" applyAlignment="1">
      <alignment horizontal="left" vertical="top"/>
    </xf>
    <xf numFmtId="0" fontId="4" fillId="0" borderId="0" xfId="9" applyFont="1"/>
    <xf numFmtId="0" fontId="3" fillId="0" borderId="0" xfId="9" applyFont="1" applyAlignment="1">
      <alignment horizontal="left" vertical="top" wrapText="1" indent="1"/>
    </xf>
    <xf numFmtId="0" fontId="12" fillId="0" borderId="0" xfId="9" applyFont="1" applyAlignment="1">
      <alignment horizontal="left" vertical="top" indent="1"/>
    </xf>
    <xf numFmtId="0" fontId="10" fillId="4" borderId="7" xfId="8" applyFont="1" applyFill="1" applyBorder="1" applyAlignment="1">
      <alignment horizontal="left"/>
    </xf>
    <xf numFmtId="0" fontId="1" fillId="0" borderId="2" xfId="0" applyFont="1" applyFill="1" applyBorder="1" applyAlignment="1">
      <alignment horizontal="left" vertical="top" wrapText="1"/>
    </xf>
    <xf numFmtId="0" fontId="14" fillId="0" borderId="2" xfId="0" applyFont="1" applyBorder="1" applyAlignment="1">
      <alignment horizontal="center" vertical="center"/>
    </xf>
    <xf numFmtId="0" fontId="13" fillId="4" borderId="2" xfId="8" applyFont="1" applyFill="1" applyBorder="1" applyAlignment="1">
      <alignment horizontal="left" vertical="top"/>
    </xf>
    <xf numFmtId="0" fontId="13" fillId="4" borderId="2" xfId="8" applyFont="1" applyFill="1" applyBorder="1" applyAlignment="1">
      <alignment horizontal="center" vertical="top"/>
    </xf>
    <xf numFmtId="0" fontId="13" fillId="5" borderId="2" xfId="8" applyFont="1" applyFill="1" applyBorder="1" applyAlignment="1">
      <alignment horizontal="left" vertical="top"/>
    </xf>
    <xf numFmtId="0" fontId="13" fillId="5" borderId="2" xfId="8" applyFont="1" applyFill="1" applyBorder="1" applyAlignment="1">
      <alignment horizontal="center" vertical="top"/>
    </xf>
    <xf numFmtId="0" fontId="13" fillId="6" borderId="2" xfId="8" applyFont="1" applyFill="1" applyBorder="1" applyAlignment="1">
      <alignment horizontal="center" vertical="top"/>
    </xf>
    <xf numFmtId="0" fontId="13" fillId="6" borderId="2" xfId="8" applyFont="1" applyFill="1" applyBorder="1" applyAlignment="1">
      <alignment horizontal="left" vertical="top"/>
    </xf>
    <xf numFmtId="0" fontId="13" fillId="4" borderId="0" xfId="8" applyFont="1" applyFill="1" applyAlignment="1"/>
    <xf numFmtId="0" fontId="13" fillId="4" borderId="0" xfId="0" applyFont="1" applyFill="1" applyAlignment="1"/>
    <xf numFmtId="0" fontId="13" fillId="4" borderId="0" xfId="8" applyFont="1" applyFill="1" applyAlignment="1">
      <alignment horizontal="left" vertical="top"/>
    </xf>
    <xf numFmtId="0" fontId="13" fillId="4" borderId="0" xfId="8" applyFont="1" applyFill="1" applyAlignment="1">
      <alignment horizontal="center" vertical="top"/>
    </xf>
    <xf numFmtId="0" fontId="15" fillId="4" borderId="2" xfId="9" applyFont="1" applyFill="1" applyBorder="1" applyAlignment="1">
      <alignment horizontal="center" vertical="top" wrapText="1"/>
    </xf>
    <xf numFmtId="0" fontId="15" fillId="4" borderId="2" xfId="9" applyFont="1" applyFill="1" applyBorder="1" applyAlignment="1">
      <alignment horizontal="left" vertical="top" wrapText="1"/>
    </xf>
    <xf numFmtId="0" fontId="13" fillId="0" borderId="2" xfId="8" applyFont="1" applyFill="1" applyBorder="1" applyAlignment="1">
      <alignment horizontal="left" vertical="top"/>
    </xf>
    <xf numFmtId="0" fontId="1" fillId="6" borderId="2" xfId="8" applyFont="1" applyFill="1" applyBorder="1" applyAlignment="1">
      <alignment horizontal="left" vertical="top" wrapText="1"/>
    </xf>
    <xf numFmtId="0" fontId="1" fillId="0" borderId="2" xfId="0" applyFont="1" applyFill="1" applyBorder="1" applyAlignment="1">
      <alignment vertical="top" wrapText="1"/>
    </xf>
    <xf numFmtId="0" fontId="1" fillId="4" borderId="0" xfId="8" applyFont="1" applyFill="1" applyAlignment="1">
      <alignment horizontal="left" vertical="top"/>
    </xf>
    <xf numFmtId="0" fontId="1" fillId="0" borderId="0" xfId="8" applyFont="1" applyFill="1" applyAlignment="1">
      <alignment horizontal="left" vertical="top"/>
    </xf>
    <xf numFmtId="0" fontId="16" fillId="4" borderId="0" xfId="8" applyFont="1" applyFill="1" applyAlignment="1">
      <alignment horizontal="left" vertical="top"/>
    </xf>
    <xf numFmtId="0" fontId="1" fillId="5" borderId="2" xfId="8" applyFont="1" applyFill="1" applyBorder="1" applyAlignment="1">
      <alignment horizontal="left" vertical="top" wrapText="1"/>
    </xf>
    <xf numFmtId="0" fontId="1" fillId="5" borderId="2" xfId="0" applyFont="1" applyFill="1" applyBorder="1" applyAlignment="1">
      <alignment vertical="top" wrapText="1"/>
    </xf>
    <xf numFmtId="0" fontId="1" fillId="6" borderId="2" xfId="0" applyFont="1" applyFill="1" applyBorder="1" applyAlignment="1">
      <alignment vertical="top" wrapText="1"/>
    </xf>
    <xf numFmtId="0" fontId="7" fillId="4" borderId="6" xfId="9" applyFont="1" applyFill="1" applyBorder="1" applyAlignment="1">
      <alignment horizontal="center" vertical="top"/>
    </xf>
    <xf numFmtId="0" fontId="7" fillId="4" borderId="10" xfId="9" applyFont="1" applyFill="1" applyBorder="1" applyAlignment="1">
      <alignment horizontal="center" vertical="top"/>
    </xf>
    <xf numFmtId="0" fontId="7" fillId="4" borderId="11" xfId="9" applyFont="1" applyFill="1" applyBorder="1" applyAlignment="1">
      <alignment horizontal="center" vertical="top"/>
    </xf>
    <xf numFmtId="0" fontId="3" fillId="0" borderId="0" xfId="9" applyFont="1" applyAlignment="1">
      <alignment horizontal="left" wrapText="1" indent="1"/>
    </xf>
    <xf numFmtId="0" fontId="3" fillId="0" borderId="0" xfId="9" applyFont="1" applyFill="1" applyAlignment="1">
      <alignment horizontal="left" wrapText="1" indent="1"/>
    </xf>
    <xf numFmtId="0" fontId="21" fillId="4" borderId="2" xfId="8" applyFont="1" applyFill="1" applyBorder="1" applyAlignment="1">
      <alignment horizontal="left" vertical="top" wrapText="1"/>
    </xf>
    <xf numFmtId="2" fontId="13" fillId="0" borderId="2" xfId="8" applyNumberFormat="1" applyFont="1" applyFill="1" applyBorder="1" applyAlignment="1">
      <alignment horizontal="center" vertical="top"/>
    </xf>
    <xf numFmtId="2" fontId="13" fillId="4" borderId="2" xfId="8" applyNumberFormat="1" applyFont="1" applyFill="1" applyBorder="1" applyAlignment="1">
      <alignment horizontal="center" vertical="top"/>
    </xf>
    <xf numFmtId="0" fontId="3" fillId="0" borderId="0" xfId="9" quotePrefix="1" applyFont="1" applyAlignment="1">
      <alignment horizontal="left" vertical="top" wrapText="1" indent="1"/>
    </xf>
    <xf numFmtId="0" fontId="13" fillId="4" borderId="2" xfId="8" applyFont="1" applyFill="1" applyBorder="1" applyAlignment="1">
      <alignment horizontal="left" vertical="top" wrapText="1"/>
    </xf>
    <xf numFmtId="1" fontId="15" fillId="4" borderId="2" xfId="9" applyNumberFormat="1" applyFont="1" applyFill="1" applyBorder="1" applyAlignment="1">
      <alignment horizontal="center" vertical="top" wrapText="1"/>
    </xf>
    <xf numFmtId="165" fontId="7" fillId="4" borderId="5" xfId="11" applyNumberFormat="1" applyFont="1" applyFill="1" applyBorder="1" applyAlignment="1">
      <alignment horizontal="center" vertical="top"/>
    </xf>
    <xf numFmtId="0" fontId="13" fillId="0" borderId="2" xfId="8" applyFont="1" applyFill="1" applyBorder="1" applyAlignment="1">
      <alignment horizontal="left" vertical="top" wrapText="1"/>
    </xf>
    <xf numFmtId="1" fontId="13" fillId="0" borderId="2" xfId="8" applyNumberFormat="1" applyFont="1" applyFill="1" applyBorder="1" applyAlignment="1">
      <alignment horizontal="center" vertical="top"/>
    </xf>
    <xf numFmtId="166" fontId="15" fillId="4" borderId="2" xfId="9" applyNumberFormat="1" applyFont="1" applyFill="1" applyBorder="1" applyAlignment="1">
      <alignment horizontal="center" vertical="top" wrapText="1"/>
    </xf>
    <xf numFmtId="165" fontId="7" fillId="4" borderId="6" xfId="11" applyNumberFormat="1" applyFont="1" applyFill="1" applyBorder="1" applyAlignment="1">
      <alignment horizontal="center" vertical="top"/>
    </xf>
    <xf numFmtId="0" fontId="23" fillId="0" borderId="0" xfId="0" applyFont="1"/>
    <xf numFmtId="0" fontId="24" fillId="0" borderId="0" xfId="0" applyFont="1"/>
    <xf numFmtId="0" fontId="13" fillId="7" borderId="2" xfId="8" applyFont="1" applyFill="1" applyBorder="1" applyAlignment="1">
      <alignment horizontal="left" vertical="top" wrapText="1"/>
    </xf>
    <xf numFmtId="1" fontId="13" fillId="6" borderId="2" xfId="8" applyNumberFormat="1" applyFont="1" applyFill="1" applyBorder="1" applyAlignment="1">
      <alignment horizontal="center" vertical="top"/>
    </xf>
    <xf numFmtId="0" fontId="14" fillId="0" borderId="12" xfId="0" applyFont="1" applyFill="1" applyBorder="1" applyAlignment="1">
      <alignment horizontal="left" vertical="top"/>
    </xf>
    <xf numFmtId="0" fontId="0" fillId="0" borderId="3" xfId="0" applyBorder="1" applyAlignment="1">
      <alignment horizontal="left" vertical="top"/>
    </xf>
    <xf numFmtId="0" fontId="13" fillId="0" borderId="3" xfId="0" applyFont="1" applyBorder="1" applyAlignment="1">
      <alignment horizontal="left" vertical="top"/>
    </xf>
    <xf numFmtId="0" fontId="14" fillId="0" borderId="2" xfId="0" applyFont="1" applyFill="1" applyBorder="1" applyAlignment="1">
      <alignment horizontal="left" vertical="top"/>
    </xf>
    <xf numFmtId="0" fontId="13" fillId="0" borderId="2" xfId="0" applyFont="1" applyBorder="1" applyAlignment="1">
      <alignment horizontal="left" vertical="top"/>
    </xf>
    <xf numFmtId="0" fontId="5" fillId="4" borderId="12" xfId="0" applyFont="1" applyFill="1" applyBorder="1" applyAlignment="1">
      <alignment horizontal="left" vertical="top" wrapText="1"/>
    </xf>
    <xf numFmtId="0" fontId="1" fillId="4" borderId="2" xfId="8" applyFont="1" applyFill="1" applyBorder="1" applyAlignment="1">
      <alignment horizontal="left" vertical="top"/>
    </xf>
    <xf numFmtId="0" fontId="1" fillId="4" borderId="2" xfId="8" applyFont="1" applyFill="1" applyBorder="1" applyAlignment="1">
      <alignment horizontal="left" vertical="top" wrapText="1"/>
    </xf>
    <xf numFmtId="0" fontId="5" fillId="4" borderId="2" xfId="8" applyFont="1" applyFill="1" applyBorder="1" applyAlignment="1">
      <alignment horizontal="left" vertical="top"/>
    </xf>
    <xf numFmtId="0" fontId="13" fillId="0" borderId="2" xfId="0" applyFont="1" applyBorder="1" applyAlignment="1">
      <alignment horizontal="left"/>
    </xf>
    <xf numFmtId="0" fontId="5" fillId="4" borderId="12" xfId="8" applyFont="1" applyFill="1" applyBorder="1" applyAlignment="1">
      <alignment horizontal="left" vertical="top" wrapText="1"/>
    </xf>
    <xf numFmtId="0" fontId="13" fillId="0" borderId="3" xfId="0" applyFont="1" applyBorder="1" applyAlignment="1">
      <alignment horizontal="left" wrapText="1"/>
    </xf>
    <xf numFmtId="0" fontId="5" fillId="4" borderId="2" xfId="0" applyFont="1" applyFill="1" applyBorder="1" applyAlignment="1">
      <alignment horizontal="center" vertical="top"/>
    </xf>
    <xf numFmtId="0" fontId="13" fillId="0" borderId="2" xfId="0" applyFont="1" applyBorder="1" applyAlignment="1">
      <alignment horizontal="center" vertical="top"/>
    </xf>
    <xf numFmtId="0" fontId="5" fillId="4" borderId="2" xfId="0" applyFont="1" applyFill="1" applyBorder="1" applyAlignment="1">
      <alignment horizontal="left" vertical="top"/>
    </xf>
    <xf numFmtId="0" fontId="5" fillId="4" borderId="13" xfId="0" applyFont="1" applyFill="1" applyBorder="1" applyAlignment="1">
      <alignment horizontal="left" vertical="top"/>
    </xf>
    <xf numFmtId="0" fontId="13" fillId="0" borderId="14" xfId="0" applyFont="1" applyBorder="1" applyAlignment="1">
      <alignment horizontal="left" vertical="top"/>
    </xf>
    <xf numFmtId="0" fontId="1" fillId="4" borderId="12" xfId="8" applyFont="1" applyFill="1" applyBorder="1" applyAlignment="1">
      <alignment horizontal="left" vertical="top" wrapText="1"/>
    </xf>
    <xf numFmtId="0" fontId="1" fillId="4" borderId="3" xfId="8" applyFont="1" applyFill="1" applyBorder="1" applyAlignment="1">
      <alignment horizontal="left" vertical="top" wrapText="1"/>
    </xf>
    <xf numFmtId="0" fontId="14" fillId="4" borderId="12" xfId="0" applyFont="1" applyFill="1" applyBorder="1" applyAlignment="1">
      <alignment horizontal="left" vertical="top"/>
    </xf>
    <xf numFmtId="0" fontId="14" fillId="4" borderId="2" xfId="0" applyFont="1" applyFill="1" applyBorder="1" applyAlignment="1">
      <alignment horizontal="left" vertical="top"/>
    </xf>
  </cellXfs>
  <cellStyles count="12">
    <cellStyle name="5x indented GHG Textfiels" xfId="1"/>
    <cellStyle name="AggCels" xfId="2"/>
    <cellStyle name="AggOrange_CRFReport-template" xfId="3"/>
    <cellStyle name="Bold GHG Numbers (0.00)" xfId="4"/>
    <cellStyle name="InputCells" xfId="5"/>
    <cellStyle name="InputCells12_RBorder_CRFReport-template" xfId="6"/>
    <cellStyle name="Normal" xfId="0" builtinId="0"/>
    <cellStyle name="Normal GHG Textfiels Bold" xfId="7"/>
    <cellStyle name="Percent" xfId="11" builtinId="5"/>
    <cellStyle name="Standard_DK-Indicators_v2" xfId="8"/>
    <cellStyle name="Standard_NL-Annex 4 Iindicators 2004  Netherlands version 13 jan 2006" xfId="9"/>
    <cellStyle name="Обычный_CRF2002 (1)" xfId="1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1:
GDP</a:t>
            </a:r>
          </a:p>
        </c:rich>
      </c:tx>
      <c:layout>
        <c:manualLayout>
          <c:xMode val="edge"/>
          <c:yMode val="edge"/>
          <c:x val="0.37850467289719625"/>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II-1 priority'!$E$9</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II-1 priority'!$J$9:$AG$9</c:f>
              <c:numCache>
                <c:formatCode>0.00</c:formatCode>
                <c:ptCount val="24"/>
                <c:pt idx="0">
                  <c:v>800.18</c:v>
                </c:pt>
                <c:pt idx="1">
                  <c:v>794.69640000000004</c:v>
                </c:pt>
                <c:pt idx="2">
                  <c:v>873.29169999999999</c:v>
                </c:pt>
                <c:pt idx="3">
                  <c:v>883.601</c:v>
                </c:pt>
                <c:pt idx="4">
                  <c:v>881.67140000000006</c:v>
                </c:pt>
                <c:pt idx="5">
                  <c:v>940.19680000000005</c:v>
                </c:pt>
                <c:pt idx="6">
                  <c:v>933.76980000000003</c:v>
                </c:pt>
                <c:pt idx="7">
                  <c:v>1022.6215999999999</c:v>
                </c:pt>
                <c:pt idx="8">
                  <c:v>1264.4266</c:v>
                </c:pt>
                <c:pt idx="9">
                  <c:v>1356.9635000000001</c:v>
                </c:pt>
                <c:pt idx="10">
                  <c:v>1476.7176999999999</c:v>
                </c:pt>
                <c:pt idx="11">
                  <c:v>1665.5673999999999</c:v>
                </c:pt>
                <c:pt idx="12">
                  <c:v>1694.97</c:v>
                </c:pt>
                <c:pt idx="13">
                  <c:v>1787.0346999999999</c:v>
                </c:pt>
                <c:pt idx="14">
                  <c:v>1713.0508</c:v>
                </c:pt>
                <c:pt idx="15">
                  <c:v>1843.1438000000001</c:v>
                </c:pt>
                <c:pt idx="16">
                  <c:v>1917.7055</c:v>
                </c:pt>
                <c:pt idx="17">
                  <c:v>2046.9951000000001</c:v>
                </c:pt>
                <c:pt idx="18">
                  <c:v>2067.1786000000002</c:v>
                </c:pt>
                <c:pt idx="19">
                  <c:v>1742.3168000000001</c:v>
                </c:pt>
                <c:pt idx="20">
                  <c:v>1617.2627</c:v>
                </c:pt>
                <c:pt idx="21">
                  <c:v>1751.1611</c:v>
                </c:pt>
                <c:pt idx="22">
                  <c:v>1735.71</c:v>
                </c:pt>
                <c:pt idx="23">
                  <c:v>1890.1328000000001</c:v>
                </c:pt>
              </c:numCache>
            </c:numRef>
          </c:val>
          <c:smooth val="0"/>
        </c:ser>
        <c:dLbls>
          <c:showLegendKey val="0"/>
          <c:showVal val="0"/>
          <c:showCatName val="0"/>
          <c:showSerName val="0"/>
          <c:showPercent val="0"/>
          <c:showBubbleSize val="0"/>
        </c:dLbls>
        <c:marker val="1"/>
        <c:smooth val="0"/>
        <c:axId val="562687880"/>
        <c:axId val="562688272"/>
      </c:lineChart>
      <c:catAx>
        <c:axId val="562687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88272"/>
        <c:crosses val="autoZero"/>
        <c:auto val="1"/>
        <c:lblAlgn val="ctr"/>
        <c:lblOffset val="100"/>
        <c:tickLblSkip val="2"/>
        <c:tickMarkSkip val="1"/>
        <c:noMultiLvlLbl val="0"/>
      </c:catAx>
      <c:valAx>
        <c:axId val="5626882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55140186915886E-2"/>
              <c:y val="0.4016736401673640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878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1:
CO2 emissions from freight transport on road</a:t>
            </a:r>
          </a:p>
        </c:rich>
      </c:tx>
      <c:layout>
        <c:manualLayout>
          <c:xMode val="edge"/>
          <c:yMode val="edge"/>
          <c:x val="0.20093457943925233"/>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II-2 additional priority'!$J$8:$AG$8</c:f>
              <c:numCache>
                <c:formatCode>General</c:formatCode>
                <c:ptCount val="24"/>
                <c:pt idx="0">
                  <c:v>32983.575502780775</c:v>
                </c:pt>
                <c:pt idx="1">
                  <c:v>32264.237395968314</c:v>
                </c:pt>
                <c:pt idx="2">
                  <c:v>32674.527372964771</c:v>
                </c:pt>
                <c:pt idx="3">
                  <c:v>33333.430547476673</c:v>
                </c:pt>
                <c:pt idx="4">
                  <c:v>34976.436469168933</c:v>
                </c:pt>
                <c:pt idx="5">
                  <c:v>34625.774221438711</c:v>
                </c:pt>
                <c:pt idx="6">
                  <c:v>36141.843551547558</c:v>
                </c:pt>
                <c:pt idx="7">
                  <c:v>36833.031112707948</c:v>
                </c:pt>
                <c:pt idx="8">
                  <c:v>36538.254759724106</c:v>
                </c:pt>
                <c:pt idx="9">
                  <c:v>35715.847151274589</c:v>
                </c:pt>
                <c:pt idx="10">
                  <c:v>35003.89910398022</c:v>
                </c:pt>
                <c:pt idx="11">
                  <c:v>35101.610577295731</c:v>
                </c:pt>
                <c:pt idx="12">
                  <c:v>35991.722050389064</c:v>
                </c:pt>
                <c:pt idx="13">
                  <c:v>36569.075004565151</c:v>
                </c:pt>
                <c:pt idx="14">
                  <c:v>37281.601868965423</c:v>
                </c:pt>
                <c:pt idx="15">
                  <c:v>38307.059055422018</c:v>
                </c:pt>
                <c:pt idx="16">
                  <c:v>39202.554195555538</c:v>
                </c:pt>
                <c:pt idx="17">
                  <c:v>40485.456129983606</c:v>
                </c:pt>
                <c:pt idx="18">
                  <c:v>37663.595882769623</c:v>
                </c:pt>
                <c:pt idx="19">
                  <c:v>36340.301874362733</c:v>
                </c:pt>
                <c:pt idx="20">
                  <c:v>38148.05603368958</c:v>
                </c:pt>
                <c:pt idx="21">
                  <c:v>38196.334183100873</c:v>
                </c:pt>
                <c:pt idx="22">
                  <c:v>39204.203608594573</c:v>
                </c:pt>
                <c:pt idx="23">
                  <c:v>39626.763559756568</c:v>
                </c:pt>
              </c:numCache>
            </c:numRef>
          </c:val>
          <c:smooth val="0"/>
        </c:ser>
        <c:dLbls>
          <c:showLegendKey val="0"/>
          <c:showVal val="0"/>
          <c:showCatName val="0"/>
          <c:showSerName val="0"/>
          <c:showPercent val="0"/>
          <c:showBubbleSize val="0"/>
        </c:dLbls>
        <c:marker val="1"/>
        <c:smooth val="0"/>
        <c:axId val="494100976"/>
        <c:axId val="494106072"/>
      </c:lineChart>
      <c:catAx>
        <c:axId val="494100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4106072"/>
        <c:crosses val="autoZero"/>
        <c:auto val="1"/>
        <c:lblAlgn val="ctr"/>
        <c:lblOffset val="100"/>
        <c:tickLblSkip val="2"/>
        <c:tickMarkSkip val="1"/>
        <c:noMultiLvlLbl val="0"/>
      </c:catAx>
      <c:valAx>
        <c:axId val="4941060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4100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2:
Gross value-added - iron and steel industry</a:t>
            </a:r>
          </a:p>
        </c:rich>
      </c:tx>
      <c:layout>
        <c:manualLayout>
          <c:xMode val="edge"/>
          <c:yMode val="edge"/>
          <c:x val="0.216783706232525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II-2 additional priority'!$J$11:$AG$11</c:f>
              <c:numCache>
                <c:formatCode>0.00</c:formatCode>
                <c:ptCount val="24"/>
                <c:pt idx="0">
                  <c:v>28.837643914672757</c:v>
                </c:pt>
                <c:pt idx="1">
                  <c:v>26.332117626346971</c:v>
                </c:pt>
                <c:pt idx="2">
                  <c:v>25.127537680036497</c:v>
                </c:pt>
                <c:pt idx="3">
                  <c:v>24.910713289700613</c:v>
                </c:pt>
                <c:pt idx="4">
                  <c:v>25.537094861782059</c:v>
                </c:pt>
                <c:pt idx="5">
                  <c:v>26.235751230642133</c:v>
                </c:pt>
                <c:pt idx="6">
                  <c:v>26.235751230642133</c:v>
                </c:pt>
                <c:pt idx="7">
                  <c:v>26.813949604871162</c:v>
                </c:pt>
                <c:pt idx="8">
                  <c:v>28.28353713936994</c:v>
                </c:pt>
                <c:pt idx="9">
                  <c:v>27.368056380173975</c:v>
                </c:pt>
                <c:pt idx="10">
                  <c:v>27.922163155476799</c:v>
                </c:pt>
                <c:pt idx="11">
                  <c:v>27.440331176952608</c:v>
                </c:pt>
                <c:pt idx="12">
                  <c:v>26.452575620978017</c:v>
                </c:pt>
                <c:pt idx="13">
                  <c:v>26.524850417756642</c:v>
                </c:pt>
                <c:pt idx="14">
                  <c:v>27.319873182321565</c:v>
                </c:pt>
                <c:pt idx="15">
                  <c:v>27.440331176952608</c:v>
                </c:pt>
                <c:pt idx="16">
                  <c:v>28.114895946886474</c:v>
                </c:pt>
                <c:pt idx="17">
                  <c:v>28.693094321115495</c:v>
                </c:pt>
                <c:pt idx="18">
                  <c:v>27.440331176952608</c:v>
                </c:pt>
                <c:pt idx="19">
                  <c:v>22.140179413186523</c:v>
                </c:pt>
                <c:pt idx="20">
                  <c:v>23.513400551980457</c:v>
                </c:pt>
                <c:pt idx="21">
                  <c:v>24.091598926209489</c:v>
                </c:pt>
                <c:pt idx="22">
                  <c:v>24.52524770688126</c:v>
                </c:pt>
                <c:pt idx="23">
                  <c:v>24.573430904733677</c:v>
                </c:pt>
              </c:numCache>
            </c:numRef>
          </c:val>
          <c:smooth val="0"/>
        </c:ser>
        <c:dLbls>
          <c:showLegendKey val="0"/>
          <c:showVal val="0"/>
          <c:showCatName val="0"/>
          <c:showSerName val="0"/>
          <c:showPercent val="0"/>
          <c:showBubbleSize val="0"/>
        </c:dLbls>
        <c:marker val="1"/>
        <c:smooth val="0"/>
        <c:axId val="494104896"/>
        <c:axId val="494104504"/>
      </c:lineChart>
      <c:catAx>
        <c:axId val="494104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4104504"/>
        <c:crosses val="autoZero"/>
        <c:auto val="1"/>
        <c:lblAlgn val="ctr"/>
        <c:lblOffset val="100"/>
        <c:tickLblSkip val="2"/>
        <c:tickMarkSkip val="1"/>
        <c:noMultiLvlLbl val="0"/>
      </c:catAx>
      <c:valAx>
        <c:axId val="4941045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41048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3:
 Gross value-added chemical industry</a:t>
            </a:r>
          </a:p>
        </c:rich>
      </c:tx>
      <c:layout>
        <c:manualLayout>
          <c:xMode val="edge"/>
          <c:yMode val="edge"/>
          <c:x val="0.25407974352856239"/>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II-2 additional priority'!$J$13:$AG$13</c:f>
              <c:numCache>
                <c:formatCode>0.00</c:formatCode>
                <c:ptCount val="24"/>
                <c:pt idx="0">
                  <c:v>12.690182498816254</c:v>
                </c:pt>
                <c:pt idx="1">
                  <c:v>13.052309294688182</c:v>
                </c:pt>
                <c:pt idx="2">
                  <c:v>13.445925377157669</c:v>
                </c:pt>
                <c:pt idx="3">
                  <c:v>13.76081824313326</c:v>
                </c:pt>
                <c:pt idx="4">
                  <c:v>14.469327191578335</c:v>
                </c:pt>
                <c:pt idx="5">
                  <c:v>15.209325426620968</c:v>
                </c:pt>
                <c:pt idx="6">
                  <c:v>15.303793286413649</c:v>
                </c:pt>
                <c:pt idx="7">
                  <c:v>15.744643298779472</c:v>
                </c:pt>
                <c:pt idx="8">
                  <c:v>15.76038794207825</c:v>
                </c:pt>
                <c:pt idx="9">
                  <c:v>16.264216527639196</c:v>
                </c:pt>
                <c:pt idx="10">
                  <c:v>16.720811183303798</c:v>
                </c:pt>
                <c:pt idx="11">
                  <c:v>16.925491546187931</c:v>
                </c:pt>
                <c:pt idx="12">
                  <c:v>16.563364750316005</c:v>
                </c:pt>
                <c:pt idx="13">
                  <c:v>16.091025451352621</c:v>
                </c:pt>
                <c:pt idx="14">
                  <c:v>16.626343323511119</c:v>
                </c:pt>
                <c:pt idx="15">
                  <c:v>16.626343323511119</c:v>
                </c:pt>
                <c:pt idx="16">
                  <c:v>16.894002259590373</c:v>
                </c:pt>
                <c:pt idx="17">
                  <c:v>17.177405838968401</c:v>
                </c:pt>
                <c:pt idx="18">
                  <c:v>17.098682622474506</c:v>
                </c:pt>
                <c:pt idx="19">
                  <c:v>14.894432560645379</c:v>
                </c:pt>
                <c:pt idx="20">
                  <c:v>14.721241484358805</c:v>
                </c:pt>
                <c:pt idx="21">
                  <c:v>15.744643298779472</c:v>
                </c:pt>
                <c:pt idx="22">
                  <c:v>15.240814713218526</c:v>
                </c:pt>
                <c:pt idx="23">
                  <c:v>15.19358078332219</c:v>
                </c:pt>
              </c:numCache>
            </c:numRef>
          </c:val>
          <c:smooth val="0"/>
        </c:ser>
        <c:dLbls>
          <c:showLegendKey val="0"/>
          <c:showVal val="0"/>
          <c:showCatName val="0"/>
          <c:showSerName val="0"/>
          <c:showPercent val="0"/>
          <c:showBubbleSize val="0"/>
        </c:dLbls>
        <c:marker val="1"/>
        <c:smooth val="0"/>
        <c:axId val="683260448"/>
        <c:axId val="683258488"/>
      </c:lineChart>
      <c:catAx>
        <c:axId val="683260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58488"/>
        <c:crosses val="autoZero"/>
        <c:auto val="1"/>
        <c:lblAlgn val="ctr"/>
        <c:lblOffset val="100"/>
        <c:tickLblSkip val="2"/>
        <c:tickMarkSkip val="1"/>
        <c:noMultiLvlLbl val="0"/>
      </c:catAx>
      <c:valAx>
        <c:axId val="6832584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04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4: Energy related CO2 emissions glass, pottery and building materials</a:t>
            </a:r>
          </a:p>
        </c:rich>
      </c:tx>
      <c:layout>
        <c:manualLayout>
          <c:xMode val="edge"/>
          <c:yMode val="edge"/>
          <c:x val="0.1136890951276102"/>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II-2 additional priority'!$J$14:$AG$14</c:f>
              <c:numCache>
                <c:formatCode>0.00</c:formatCode>
                <c:ptCount val="24"/>
                <c:pt idx="0">
                  <c:v>9957.0746698325602</c:v>
                </c:pt>
                <c:pt idx="1">
                  <c:v>8452.3737549075759</c:v>
                </c:pt>
                <c:pt idx="2">
                  <c:v>7448.137157683961</c:v>
                </c:pt>
                <c:pt idx="3">
                  <c:v>6461.638057466178</c:v>
                </c:pt>
                <c:pt idx="4">
                  <c:v>6941.2680673268769</c:v>
                </c:pt>
                <c:pt idx="5">
                  <c:v>6268.6329352255434</c:v>
                </c:pt>
                <c:pt idx="6">
                  <c:v>5849.6312978237793</c:v>
                </c:pt>
                <c:pt idx="7">
                  <c:v>5644.6835636524111</c:v>
                </c:pt>
                <c:pt idx="8">
                  <c:v>5220.9214511766568</c:v>
                </c:pt>
                <c:pt idx="9">
                  <c:v>4739.651169689686</c:v>
                </c:pt>
                <c:pt idx="10">
                  <c:v>6598.3259548874566</c:v>
                </c:pt>
                <c:pt idx="11">
                  <c:v>6669.8144997660256</c:v>
                </c:pt>
                <c:pt idx="12">
                  <c:v>6191.1943865586254</c:v>
                </c:pt>
                <c:pt idx="13">
                  <c:v>6116.8131164874594</c:v>
                </c:pt>
                <c:pt idx="14">
                  <c:v>5700.8432845822108</c:v>
                </c:pt>
                <c:pt idx="15">
                  <c:v>6648.7765327237739</c:v>
                </c:pt>
                <c:pt idx="16">
                  <c:v>6325.6551687722367</c:v>
                </c:pt>
                <c:pt idx="17">
                  <c:v>6575.8203089249691</c:v>
                </c:pt>
                <c:pt idx="18">
                  <c:v>7602.7876310901738</c:v>
                </c:pt>
                <c:pt idx="19">
                  <c:v>6460.3640546234892</c:v>
                </c:pt>
                <c:pt idx="20">
                  <c:v>6597.850696446756</c:v>
                </c:pt>
                <c:pt idx="21">
                  <c:v>5974.2514161987383</c:v>
                </c:pt>
                <c:pt idx="22">
                  <c:v>5915.086815713501</c:v>
                </c:pt>
                <c:pt idx="23">
                  <c:v>6035.080676641137</c:v>
                </c:pt>
              </c:numCache>
            </c:numRef>
          </c:val>
          <c:smooth val="0"/>
        </c:ser>
        <c:dLbls>
          <c:showLegendKey val="0"/>
          <c:showVal val="0"/>
          <c:showCatName val="0"/>
          <c:showSerName val="0"/>
          <c:showPercent val="0"/>
          <c:showBubbleSize val="0"/>
        </c:dLbls>
        <c:marker val="1"/>
        <c:smooth val="0"/>
        <c:axId val="683263584"/>
        <c:axId val="683264368"/>
      </c:lineChart>
      <c:catAx>
        <c:axId val="68326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4368"/>
        <c:crosses val="autoZero"/>
        <c:auto val="1"/>
        <c:lblAlgn val="ctr"/>
        <c:lblOffset val="100"/>
        <c:tickLblSkip val="2"/>
        <c:tickMarkSkip val="1"/>
        <c:noMultiLvlLbl val="0"/>
      </c:catAx>
      <c:valAx>
        <c:axId val="6832643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35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5:
 Production of oxygen steel</a:t>
            </a:r>
          </a:p>
        </c:rich>
      </c:tx>
      <c:layout>
        <c:manualLayout>
          <c:xMode val="edge"/>
          <c:yMode val="edge"/>
          <c:x val="0.3101859142607174"/>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II-2 additional priority'!$J$17:$AG$17</c:f>
              <c:numCache>
                <c:formatCode>General</c:formatCode>
                <c:ptCount val="24"/>
                <c:pt idx="0">
                  <c:v>13169</c:v>
                </c:pt>
                <c:pt idx="1">
                  <c:v>12540</c:v>
                </c:pt>
                <c:pt idx="2">
                  <c:v>12091</c:v>
                </c:pt>
                <c:pt idx="3">
                  <c:v>12330</c:v>
                </c:pt>
                <c:pt idx="4">
                  <c:v>12909</c:v>
                </c:pt>
                <c:pt idx="5">
                  <c:v>13083</c:v>
                </c:pt>
                <c:pt idx="6">
                  <c:v>13759</c:v>
                </c:pt>
                <c:pt idx="7">
                  <c:v>13987</c:v>
                </c:pt>
                <c:pt idx="8">
                  <c:v>13426</c:v>
                </c:pt>
                <c:pt idx="9">
                  <c:v>12633</c:v>
                </c:pt>
                <c:pt idx="10">
                  <c:v>11551</c:v>
                </c:pt>
                <c:pt idx="11">
                  <c:v>10271</c:v>
                </c:pt>
                <c:pt idx="12">
                  <c:v>8956</c:v>
                </c:pt>
                <c:pt idx="13">
                  <c:v>10630</c:v>
                </c:pt>
                <c:pt idx="14">
                  <c:v>10667</c:v>
                </c:pt>
                <c:pt idx="15">
                  <c:v>10549.7</c:v>
                </c:pt>
                <c:pt idx="16">
                  <c:v>11202.6</c:v>
                </c:pt>
                <c:pt idx="17">
                  <c:v>11361.9</c:v>
                </c:pt>
                <c:pt idx="18">
                  <c:v>10478</c:v>
                </c:pt>
                <c:pt idx="19">
                  <c:v>7955</c:v>
                </c:pt>
                <c:pt idx="20">
                  <c:v>7322.9</c:v>
                </c:pt>
                <c:pt idx="21">
                  <c:v>6946.2</c:v>
                </c:pt>
                <c:pt idx="22">
                  <c:v>7525.1</c:v>
                </c:pt>
                <c:pt idx="23">
                  <c:v>9915.1</c:v>
                </c:pt>
              </c:numCache>
            </c:numRef>
          </c:val>
          <c:smooth val="0"/>
        </c:ser>
        <c:dLbls>
          <c:showLegendKey val="0"/>
          <c:showVal val="0"/>
          <c:showCatName val="0"/>
          <c:showSerName val="0"/>
          <c:showPercent val="0"/>
          <c:showBubbleSize val="0"/>
        </c:dLbls>
        <c:marker val="1"/>
        <c:smooth val="0"/>
        <c:axId val="683257704"/>
        <c:axId val="683261232"/>
      </c:lineChart>
      <c:catAx>
        <c:axId val="683257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1232"/>
        <c:crosses val="autoZero"/>
        <c:auto val="1"/>
        <c:lblAlgn val="ctr"/>
        <c:lblOffset val="100"/>
        <c:tickLblSkip val="2"/>
        <c:tickMarkSkip val="1"/>
        <c:noMultiLvlLbl val="0"/>
      </c:catAx>
      <c:valAx>
        <c:axId val="6832612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3252756985623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57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Energy related CO2 emissions glass, pottery and building materials</a:t>
            </a:r>
          </a:p>
        </c:rich>
      </c:tx>
      <c:layout>
        <c:manualLayout>
          <c:xMode val="edge"/>
          <c:yMode val="edge"/>
          <c:x val="0.11547368357246336"/>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II-2 additional priority'!$J$18:$AG$18</c:f>
              <c:numCache>
                <c:formatCode>General</c:formatCode>
                <c:ptCount val="24"/>
                <c:pt idx="0">
                  <c:v>9957.0746698325602</c:v>
                </c:pt>
                <c:pt idx="1">
                  <c:v>8452.3737549075759</c:v>
                </c:pt>
                <c:pt idx="2">
                  <c:v>7448.137157683961</c:v>
                </c:pt>
                <c:pt idx="3">
                  <c:v>6461.638057466178</c:v>
                </c:pt>
                <c:pt idx="4">
                  <c:v>6941.2680673268769</c:v>
                </c:pt>
                <c:pt idx="5">
                  <c:v>6268.6329352255434</c:v>
                </c:pt>
                <c:pt idx="6">
                  <c:v>5849.6312978237793</c:v>
                </c:pt>
                <c:pt idx="7">
                  <c:v>5644.6835636524111</c:v>
                </c:pt>
                <c:pt idx="8">
                  <c:v>5220.9214511766568</c:v>
                </c:pt>
                <c:pt idx="9">
                  <c:v>4739.651169689686</c:v>
                </c:pt>
                <c:pt idx="10">
                  <c:v>6598.3259548874566</c:v>
                </c:pt>
                <c:pt idx="11">
                  <c:v>6669.8144997660256</c:v>
                </c:pt>
                <c:pt idx="12">
                  <c:v>6191.1943865586254</c:v>
                </c:pt>
                <c:pt idx="13">
                  <c:v>6116.8131164874594</c:v>
                </c:pt>
                <c:pt idx="14">
                  <c:v>5700.8432845822108</c:v>
                </c:pt>
                <c:pt idx="15">
                  <c:v>6648.7765327237739</c:v>
                </c:pt>
                <c:pt idx="16">
                  <c:v>6325.6551687722367</c:v>
                </c:pt>
                <c:pt idx="17">
                  <c:v>6575.8203089249691</c:v>
                </c:pt>
                <c:pt idx="18">
                  <c:v>7602.7876310901738</c:v>
                </c:pt>
                <c:pt idx="19">
                  <c:v>6460.3640546234892</c:v>
                </c:pt>
                <c:pt idx="20">
                  <c:v>6597.850696446756</c:v>
                </c:pt>
                <c:pt idx="21">
                  <c:v>5974.2514161987383</c:v>
                </c:pt>
                <c:pt idx="22">
                  <c:v>5915.086815713501</c:v>
                </c:pt>
                <c:pt idx="23">
                  <c:v>6035.080676641137</c:v>
                </c:pt>
              </c:numCache>
            </c:numRef>
          </c:val>
          <c:smooth val="0"/>
        </c:ser>
        <c:dLbls>
          <c:showLegendKey val="0"/>
          <c:showVal val="0"/>
          <c:showCatName val="0"/>
          <c:showSerName val="0"/>
          <c:showPercent val="0"/>
          <c:showBubbleSize val="0"/>
        </c:dLbls>
        <c:marker val="1"/>
        <c:smooth val="0"/>
        <c:axId val="683259272"/>
        <c:axId val="683262016"/>
      </c:lineChart>
      <c:catAx>
        <c:axId val="683259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2016"/>
        <c:crosses val="autoZero"/>
        <c:auto val="1"/>
        <c:lblAlgn val="ctr"/>
        <c:lblOffset val="100"/>
        <c:tickLblSkip val="2"/>
        <c:tickMarkSkip val="1"/>
        <c:noMultiLvlLbl val="0"/>
      </c:catAx>
      <c:valAx>
        <c:axId val="6832620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5410696613742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59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1:
Freight transport on road</a:t>
            </a:r>
          </a:p>
        </c:rich>
      </c:tx>
      <c:layout>
        <c:manualLayout>
          <c:xMode val="edge"/>
          <c:yMode val="edge"/>
          <c:x val="0.31408800227916084"/>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II-2 additional priority'!$J$9:$AG$9</c:f>
              <c:numCache>
                <c:formatCode>General</c:formatCode>
                <c:ptCount val="24"/>
                <c:pt idx="0">
                  <c:v>136000</c:v>
                </c:pt>
                <c:pt idx="1">
                  <c:v>130000</c:v>
                </c:pt>
                <c:pt idx="2">
                  <c:v>127000</c:v>
                </c:pt>
                <c:pt idx="3">
                  <c:v>135000</c:v>
                </c:pt>
                <c:pt idx="4">
                  <c:v>144000</c:v>
                </c:pt>
                <c:pt idx="5">
                  <c:v>150000</c:v>
                </c:pt>
                <c:pt idx="6">
                  <c:v>154000</c:v>
                </c:pt>
                <c:pt idx="7">
                  <c:v>157000</c:v>
                </c:pt>
                <c:pt idx="8">
                  <c:v>160000</c:v>
                </c:pt>
                <c:pt idx="9">
                  <c:v>158000</c:v>
                </c:pt>
                <c:pt idx="10">
                  <c:v>159000</c:v>
                </c:pt>
                <c:pt idx="11">
                  <c:v>159000</c:v>
                </c:pt>
                <c:pt idx="12">
                  <c:v>159000</c:v>
                </c:pt>
                <c:pt idx="13">
                  <c:v>162000</c:v>
                </c:pt>
                <c:pt idx="14">
                  <c:v>163000</c:v>
                </c:pt>
                <c:pt idx="15">
                  <c:v>163000</c:v>
                </c:pt>
                <c:pt idx="16">
                  <c:v>163000</c:v>
                </c:pt>
                <c:pt idx="17">
                  <c:v>169000</c:v>
                </c:pt>
                <c:pt idx="18">
                  <c:v>157000</c:v>
                </c:pt>
                <c:pt idx="19">
                  <c:v>137000</c:v>
                </c:pt>
                <c:pt idx="20">
                  <c:v>151000</c:v>
                </c:pt>
                <c:pt idx="21">
                  <c:v>146733.34161165528</c:v>
                </c:pt>
                <c:pt idx="22">
                  <c:v>143166.76134688669</c:v>
                </c:pt>
                <c:pt idx="23">
                  <c:v>144405.66286808928</c:v>
                </c:pt>
              </c:numCache>
            </c:numRef>
          </c:val>
          <c:smooth val="0"/>
        </c:ser>
        <c:dLbls>
          <c:showLegendKey val="0"/>
          <c:showVal val="0"/>
          <c:showCatName val="0"/>
          <c:showSerName val="0"/>
          <c:showPercent val="0"/>
          <c:showBubbleSize val="0"/>
        </c:dLbls>
        <c:marker val="1"/>
        <c:smooth val="0"/>
        <c:axId val="683260840"/>
        <c:axId val="683256920"/>
      </c:lineChart>
      <c:catAx>
        <c:axId val="683260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56920"/>
        <c:crosses val="autoZero"/>
        <c:auto val="1"/>
        <c:lblAlgn val="ctr"/>
        <c:lblOffset val="100"/>
        <c:tickLblSkip val="2"/>
        <c:tickMarkSkip val="1"/>
        <c:noMultiLvlLbl val="0"/>
      </c:catAx>
      <c:valAx>
        <c:axId val="6832569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Mtkm</a:t>
                </a:r>
              </a:p>
            </c:rich>
          </c:tx>
          <c:layout>
            <c:manualLayout>
              <c:xMode val="edge"/>
              <c:yMode val="edge"/>
              <c:x val="1.6166281755196306E-2"/>
              <c:y val="0.425532808398950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08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4:  Gross value-added - glass, pottery and buildings materials industry</a:t>
            </a:r>
          </a:p>
        </c:rich>
      </c:tx>
      <c:layout>
        <c:manualLayout>
          <c:xMode val="edge"/>
          <c:yMode val="edge"/>
          <c:x val="0.13563242525718766"/>
          <c:y val="2.1097046413502109E-2"/>
        </c:manualLayout>
      </c:layout>
      <c:overlay val="0"/>
      <c:spPr>
        <a:noFill/>
        <a:ln w="25400">
          <a:noFill/>
        </a:ln>
      </c:spPr>
    </c:title>
    <c:autoTitleDeleted val="0"/>
    <c:plotArea>
      <c:layout>
        <c:manualLayout>
          <c:layoutTarget val="inner"/>
          <c:xMode val="edge"/>
          <c:yMode val="edge"/>
          <c:x val="0.12183935398561868"/>
          <c:y val="0.18143534676352668"/>
          <c:w val="0.84597891069259767"/>
          <c:h val="0.64557228034464142"/>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II-2 additional priority'!$J$15:$AG$15</c:f>
              <c:numCache>
                <c:formatCode>0.00</c:formatCode>
                <c:ptCount val="24"/>
                <c:pt idx="0">
                  <c:v>19.658065019942299</c:v>
                </c:pt>
                <c:pt idx="1">
                  <c:v>18.205754147756583</c:v>
                </c:pt>
                <c:pt idx="2">
                  <c:v>18.102017656886179</c:v>
                </c:pt>
                <c:pt idx="3">
                  <c:v>18.914620168704371</c:v>
                </c:pt>
                <c:pt idx="4">
                  <c:v>20.315062795454878</c:v>
                </c:pt>
                <c:pt idx="5">
                  <c:v>20.384220456035152</c:v>
                </c:pt>
                <c:pt idx="6">
                  <c:v>19.917406247118318</c:v>
                </c:pt>
                <c:pt idx="7">
                  <c:v>20.211326304584471</c:v>
                </c:pt>
                <c:pt idx="8">
                  <c:v>20.297773380309813</c:v>
                </c:pt>
                <c:pt idx="9">
                  <c:v>20.349641625745019</c:v>
                </c:pt>
                <c:pt idx="10">
                  <c:v>20.487956946905559</c:v>
                </c:pt>
                <c:pt idx="11">
                  <c:v>20.280483965164741</c:v>
                </c:pt>
                <c:pt idx="12">
                  <c:v>19.813669756247904</c:v>
                </c:pt>
                <c:pt idx="13">
                  <c:v>20.245905134874604</c:v>
                </c:pt>
                <c:pt idx="14">
                  <c:v>20.591693437775966</c:v>
                </c:pt>
                <c:pt idx="15">
                  <c:v>20.384220456035152</c:v>
                </c:pt>
                <c:pt idx="16">
                  <c:v>21.214112382998415</c:v>
                </c:pt>
                <c:pt idx="17">
                  <c:v>21.075797061837871</c:v>
                </c:pt>
                <c:pt idx="18">
                  <c:v>20.055721568278859</c:v>
                </c:pt>
                <c:pt idx="19">
                  <c:v>17.306704560213049</c:v>
                </c:pt>
                <c:pt idx="20">
                  <c:v>17.323993975358118</c:v>
                </c:pt>
                <c:pt idx="21">
                  <c:v>17.289415145067981</c:v>
                </c:pt>
                <c:pt idx="22">
                  <c:v>16.563259708975124</c:v>
                </c:pt>
                <c:pt idx="23">
                  <c:v>16.079156084913222</c:v>
                </c:pt>
              </c:numCache>
            </c:numRef>
          </c:val>
          <c:smooth val="0"/>
        </c:ser>
        <c:dLbls>
          <c:showLegendKey val="0"/>
          <c:showVal val="0"/>
          <c:showCatName val="0"/>
          <c:showSerName val="0"/>
          <c:showPercent val="0"/>
          <c:showBubbleSize val="0"/>
        </c:dLbls>
        <c:marker val="1"/>
        <c:smooth val="0"/>
        <c:axId val="683265936"/>
        <c:axId val="683266328"/>
      </c:lineChart>
      <c:catAx>
        <c:axId val="683265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6328"/>
        <c:crosses val="autoZero"/>
        <c:auto val="1"/>
        <c:lblAlgn val="ctr"/>
        <c:lblOffset val="100"/>
        <c:tickLblSkip val="2"/>
        <c:tickMarkSkip val="1"/>
        <c:noMultiLvlLbl val="0"/>
      </c:catAx>
      <c:valAx>
        <c:axId val="6832663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091954022988506E-2"/>
              <c:y val="0.4008456537869475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5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Cement production</a:t>
            </a:r>
          </a:p>
        </c:rich>
      </c:tx>
      <c:layout>
        <c:manualLayout>
          <c:xMode val="edge"/>
          <c:yMode val="edge"/>
          <c:x val="0.31278610721605005"/>
          <c:y val="2.0242914979757085E-2"/>
        </c:manualLayout>
      </c:layout>
      <c:overlay val="0"/>
      <c:spPr>
        <a:noFill/>
        <a:ln w="25400">
          <a:noFill/>
        </a:ln>
      </c:spPr>
    </c:title>
    <c:autoTitleDeleted val="0"/>
    <c:plotArea>
      <c:layout>
        <c:manualLayout>
          <c:layoutTarget val="inner"/>
          <c:xMode val="edge"/>
          <c:yMode val="edge"/>
          <c:x val="0.1210048360017926"/>
          <c:y val="0.1740894129740736"/>
          <c:w val="0.84703385201254822"/>
          <c:h val="0.65992033290172081"/>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II-2 additional priority'!$J$19:$AG$19</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683267504"/>
        <c:axId val="683267896"/>
      </c:lineChart>
      <c:catAx>
        <c:axId val="683267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7896"/>
        <c:crosses val="autoZero"/>
        <c:auto val="1"/>
        <c:lblAlgn val="ctr"/>
        <c:lblOffset val="100"/>
        <c:tickLblSkip val="2"/>
        <c:tickMarkSkip val="1"/>
        <c:noMultiLvlLbl val="0"/>
      </c:catAx>
      <c:valAx>
        <c:axId val="6832678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5981735159817351E-2"/>
              <c:y val="0.473685060622482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7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
CO2 emissions of diesel-driven passenger cars</a:t>
            </a:r>
          </a:p>
        </c:rich>
      </c:tx>
      <c:layout>
        <c:manualLayout>
          <c:xMode val="edge"/>
          <c:yMode val="edge"/>
          <c:x val="0.18925233644859812"/>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supplementary'!$J$8:$AG$8</c:f>
              <c:numCache>
                <c:formatCode>0</c:formatCode>
                <c:ptCount val="24"/>
                <c:pt idx="0">
                  <c:v>2708.9527128418381</c:v>
                </c:pt>
                <c:pt idx="1">
                  <c:v>3183.6079118810321</c:v>
                </c:pt>
                <c:pt idx="2">
                  <c:v>3925.9783958081202</c:v>
                </c:pt>
                <c:pt idx="3">
                  <c:v>5082.3662545884026</c:v>
                </c:pt>
                <c:pt idx="4">
                  <c:v>6522.7993131163075</c:v>
                </c:pt>
                <c:pt idx="5">
                  <c:v>7862.2500552401398</c:v>
                </c:pt>
                <c:pt idx="6">
                  <c:v>8959.1298420307758</c:v>
                </c:pt>
                <c:pt idx="7">
                  <c:v>9791.0027008417474</c:v>
                </c:pt>
                <c:pt idx="8">
                  <c:v>10273.099833245446</c:v>
                </c:pt>
                <c:pt idx="9">
                  <c:v>11436.503751707605</c:v>
                </c:pt>
                <c:pt idx="10">
                  <c:v>12043.240682108371</c:v>
                </c:pt>
                <c:pt idx="11">
                  <c:v>12894.403801560276</c:v>
                </c:pt>
                <c:pt idx="12">
                  <c:v>14233.80177122971</c:v>
                </c:pt>
                <c:pt idx="13">
                  <c:v>15481.206727248873</c:v>
                </c:pt>
                <c:pt idx="14">
                  <c:v>17057.053822628073</c:v>
                </c:pt>
                <c:pt idx="15">
                  <c:v>18445.57959947368</c:v>
                </c:pt>
                <c:pt idx="16">
                  <c:v>19850.26666267779</c:v>
                </c:pt>
                <c:pt idx="17">
                  <c:v>21030.920630079065</c:v>
                </c:pt>
                <c:pt idx="18">
                  <c:v>22350.085870674753</c:v>
                </c:pt>
                <c:pt idx="19">
                  <c:v>22420.374342284867</c:v>
                </c:pt>
                <c:pt idx="20">
                  <c:v>22439.426104458791</c:v>
                </c:pt>
                <c:pt idx="21">
                  <c:v>23424.638391535776</c:v>
                </c:pt>
                <c:pt idx="22">
                  <c:v>24502.609227908346</c:v>
                </c:pt>
                <c:pt idx="23">
                  <c:v>25172.396261600905</c:v>
                </c:pt>
              </c:numCache>
            </c:numRef>
          </c:val>
          <c:smooth val="0"/>
        </c:ser>
        <c:dLbls>
          <c:showLegendKey val="0"/>
          <c:showVal val="0"/>
          <c:showCatName val="0"/>
          <c:showSerName val="0"/>
          <c:showPercent val="0"/>
          <c:showBubbleSize val="0"/>
        </c:dLbls>
        <c:marker val="1"/>
        <c:smooth val="0"/>
        <c:axId val="683269072"/>
        <c:axId val="683269464"/>
      </c:lineChart>
      <c:catAx>
        <c:axId val="683269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9464"/>
        <c:crosses val="autoZero"/>
        <c:auto val="1"/>
        <c:lblAlgn val="ctr"/>
        <c:lblOffset val="100"/>
        <c:tickLblSkip val="2"/>
        <c:tickMarkSkip val="1"/>
        <c:noMultiLvlLbl val="0"/>
      </c:catAx>
      <c:valAx>
        <c:axId val="6832694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690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2:
GDP</a:t>
            </a:r>
          </a:p>
        </c:rich>
      </c:tx>
      <c:layout>
        <c:manualLayout>
          <c:xMode val="edge"/>
          <c:yMode val="edge"/>
          <c:x val="0.3752921094653378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priority'!$E$11</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II-1 priority'!$J$11:$AG$11</c:f>
              <c:numCache>
                <c:formatCode>General</c:formatCode>
                <c:ptCount val="24"/>
                <c:pt idx="0">
                  <c:v>800.18</c:v>
                </c:pt>
                <c:pt idx="1">
                  <c:v>794.69640000000004</c:v>
                </c:pt>
                <c:pt idx="2">
                  <c:v>873.29169999999999</c:v>
                </c:pt>
                <c:pt idx="3">
                  <c:v>883.601</c:v>
                </c:pt>
                <c:pt idx="4">
                  <c:v>881.67140000000006</c:v>
                </c:pt>
                <c:pt idx="5">
                  <c:v>940.19680000000005</c:v>
                </c:pt>
                <c:pt idx="6">
                  <c:v>933.76980000000003</c:v>
                </c:pt>
                <c:pt idx="7">
                  <c:v>1022.6215999999999</c:v>
                </c:pt>
                <c:pt idx="8">
                  <c:v>1264.4266</c:v>
                </c:pt>
                <c:pt idx="9">
                  <c:v>1356.9635000000001</c:v>
                </c:pt>
                <c:pt idx="10">
                  <c:v>1476.7176999999999</c:v>
                </c:pt>
                <c:pt idx="11">
                  <c:v>1665.5673999999999</c:v>
                </c:pt>
                <c:pt idx="12">
                  <c:v>1694.97</c:v>
                </c:pt>
                <c:pt idx="13">
                  <c:v>1787.0346999999999</c:v>
                </c:pt>
                <c:pt idx="14">
                  <c:v>1713.0508</c:v>
                </c:pt>
                <c:pt idx="15">
                  <c:v>1843.1438000000001</c:v>
                </c:pt>
                <c:pt idx="16">
                  <c:v>1917.7055</c:v>
                </c:pt>
                <c:pt idx="17">
                  <c:v>2046.9951000000001</c:v>
                </c:pt>
                <c:pt idx="18">
                  <c:v>2067.1786000000002</c:v>
                </c:pt>
                <c:pt idx="19">
                  <c:v>1742.3168000000001</c:v>
                </c:pt>
                <c:pt idx="20">
                  <c:v>1617.2627</c:v>
                </c:pt>
                <c:pt idx="21">
                  <c:v>1751.1611</c:v>
                </c:pt>
                <c:pt idx="22">
                  <c:v>1735.71</c:v>
                </c:pt>
                <c:pt idx="23">
                  <c:v>1890.1328000000001</c:v>
                </c:pt>
              </c:numCache>
            </c:numRef>
          </c:val>
          <c:smooth val="0"/>
        </c:ser>
        <c:dLbls>
          <c:showLegendKey val="0"/>
          <c:showVal val="0"/>
          <c:showCatName val="0"/>
          <c:showSerName val="0"/>
          <c:showPercent val="0"/>
          <c:showBubbleSize val="0"/>
        </c:dLbls>
        <c:marker val="1"/>
        <c:smooth val="0"/>
        <c:axId val="562691408"/>
        <c:axId val="562691016"/>
      </c:lineChart>
      <c:catAx>
        <c:axId val="56269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91016"/>
        <c:crosses val="autoZero"/>
        <c:auto val="1"/>
        <c:lblAlgn val="ctr"/>
        <c:lblOffset val="100"/>
        <c:tickLblSkip val="2"/>
        <c:tickMarkSkip val="1"/>
        <c:noMultiLvlLbl val="0"/>
      </c:catAx>
      <c:valAx>
        <c:axId val="5626910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91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
Number of kilometres of diesel-driven passenger cars</a:t>
            </a:r>
          </a:p>
        </c:rich>
      </c:tx>
      <c:layout>
        <c:manualLayout>
          <c:xMode val="edge"/>
          <c:yMode val="edge"/>
          <c:x val="0.15011571590502687"/>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supplementary'!$J$9:$AG$9</c:f>
              <c:numCache>
                <c:formatCode>0</c:formatCode>
                <c:ptCount val="24"/>
                <c:pt idx="0">
                  <c:v>14720.439170692423</c:v>
                </c:pt>
                <c:pt idx="1">
                  <c:v>17311.202034150207</c:v>
                </c:pt>
                <c:pt idx="2">
                  <c:v>21365.833728856283</c:v>
                </c:pt>
                <c:pt idx="3">
                  <c:v>27875.257810190098</c:v>
                </c:pt>
                <c:pt idx="4">
                  <c:v>36036.08410870855</c:v>
                </c:pt>
                <c:pt idx="5">
                  <c:v>43621.39440655498</c:v>
                </c:pt>
                <c:pt idx="6">
                  <c:v>49883.530144125165</c:v>
                </c:pt>
                <c:pt idx="7">
                  <c:v>55044.560224702094</c:v>
                </c:pt>
                <c:pt idx="8">
                  <c:v>58197.5228939437</c:v>
                </c:pt>
                <c:pt idx="9">
                  <c:v>65220.180475630958</c:v>
                </c:pt>
                <c:pt idx="10">
                  <c:v>69023.741802556004</c:v>
                </c:pt>
                <c:pt idx="11">
                  <c:v>75042.050192585477</c:v>
                </c:pt>
                <c:pt idx="12">
                  <c:v>84555.047592594579</c:v>
                </c:pt>
                <c:pt idx="13">
                  <c:v>93289.909216148124</c:v>
                </c:pt>
                <c:pt idx="14">
                  <c:v>103990.42084845353</c:v>
                </c:pt>
                <c:pt idx="15">
                  <c:v>113535.79427967062</c:v>
                </c:pt>
                <c:pt idx="16">
                  <c:v>124592.98928941684</c:v>
                </c:pt>
                <c:pt idx="17">
                  <c:v>134721.35528917966</c:v>
                </c:pt>
                <c:pt idx="18">
                  <c:v>147870.37760580712</c:v>
                </c:pt>
                <c:pt idx="19">
                  <c:v>150108.39058337756</c:v>
                </c:pt>
                <c:pt idx="20">
                  <c:v>153458.56585315117</c:v>
                </c:pt>
                <c:pt idx="21">
                  <c:v>163824.43802131325</c:v>
                </c:pt>
                <c:pt idx="22">
                  <c:v>172623.60271846887</c:v>
                </c:pt>
                <c:pt idx="23">
                  <c:v>181329.15512965873</c:v>
                </c:pt>
              </c:numCache>
            </c:numRef>
          </c:val>
          <c:smooth val="0"/>
        </c:ser>
        <c:dLbls>
          <c:showLegendKey val="0"/>
          <c:showVal val="0"/>
          <c:showCatName val="0"/>
          <c:showSerName val="0"/>
          <c:showPercent val="0"/>
          <c:showBubbleSize val="0"/>
        </c:dLbls>
        <c:marker val="1"/>
        <c:smooth val="0"/>
        <c:axId val="683270640"/>
        <c:axId val="683271032"/>
      </c:lineChart>
      <c:catAx>
        <c:axId val="683270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71032"/>
        <c:crosses val="autoZero"/>
        <c:auto val="1"/>
        <c:lblAlgn val="ctr"/>
        <c:lblOffset val="100"/>
        <c:tickLblSkip val="2"/>
        <c:tickMarkSkip val="1"/>
        <c:noMultiLvlLbl val="0"/>
      </c:catAx>
      <c:valAx>
        <c:axId val="6832710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1.6166281755196306E-2"/>
              <c:y val="0.4085115318032054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706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2:
CO2 emissions of petrol-driven passenger cars</a:t>
            </a:r>
          </a:p>
        </c:rich>
      </c:tx>
      <c:layout>
        <c:manualLayout>
          <c:xMode val="edge"/>
          <c:yMode val="edge"/>
          <c:x val="0.19444493049479927"/>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supplementary'!$J$10:$AG$10</c:f>
              <c:numCache>
                <c:formatCode>0</c:formatCode>
                <c:ptCount val="24"/>
                <c:pt idx="0">
                  <c:v>68288.040982754988</c:v>
                </c:pt>
                <c:pt idx="1">
                  <c:v>67613.778434491585</c:v>
                </c:pt>
                <c:pt idx="2">
                  <c:v>68123.519787987636</c:v>
                </c:pt>
                <c:pt idx="3">
                  <c:v>67590.581377268507</c:v>
                </c:pt>
                <c:pt idx="4">
                  <c:v>65081.355492915704</c:v>
                </c:pt>
                <c:pt idx="5">
                  <c:v>62836.393651209415</c:v>
                </c:pt>
                <c:pt idx="6">
                  <c:v>64419.753830178859</c:v>
                </c:pt>
                <c:pt idx="7">
                  <c:v>64183.420788270654</c:v>
                </c:pt>
                <c:pt idx="8">
                  <c:v>63153.220899119187</c:v>
                </c:pt>
                <c:pt idx="9">
                  <c:v>63477.657945200735</c:v>
                </c:pt>
                <c:pt idx="10">
                  <c:v>62724.278706858677</c:v>
                </c:pt>
                <c:pt idx="11">
                  <c:v>61609.827895642855</c:v>
                </c:pt>
                <c:pt idx="12">
                  <c:v>61496.393758604252</c:v>
                </c:pt>
                <c:pt idx="13">
                  <c:v>58922.846324268139</c:v>
                </c:pt>
                <c:pt idx="14">
                  <c:v>57767.002540481371</c:v>
                </c:pt>
                <c:pt idx="15">
                  <c:v>55947.491264689677</c:v>
                </c:pt>
                <c:pt idx="16">
                  <c:v>53571.980505011255</c:v>
                </c:pt>
                <c:pt idx="17">
                  <c:v>52085.002336130558</c:v>
                </c:pt>
                <c:pt idx="18">
                  <c:v>48895.096493378318</c:v>
                </c:pt>
                <c:pt idx="19">
                  <c:v>46157.898447617328</c:v>
                </c:pt>
                <c:pt idx="20">
                  <c:v>43075.676516162472</c:v>
                </c:pt>
                <c:pt idx="21">
                  <c:v>40902.563378029561</c:v>
                </c:pt>
                <c:pt idx="22">
                  <c:v>38939.799898340141</c:v>
                </c:pt>
                <c:pt idx="23">
                  <c:v>36917.309813931897</c:v>
                </c:pt>
              </c:numCache>
            </c:numRef>
          </c:val>
          <c:smooth val="0"/>
        </c:ser>
        <c:dLbls>
          <c:showLegendKey val="0"/>
          <c:showVal val="0"/>
          <c:showCatName val="0"/>
          <c:showSerName val="0"/>
          <c:showPercent val="0"/>
          <c:showBubbleSize val="0"/>
        </c:dLbls>
        <c:marker val="1"/>
        <c:smooth val="0"/>
        <c:axId val="683272208"/>
        <c:axId val="496886232"/>
      </c:lineChart>
      <c:catAx>
        <c:axId val="683272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6886232"/>
        <c:crosses val="autoZero"/>
        <c:auto val="1"/>
        <c:lblAlgn val="ctr"/>
        <c:lblOffset val="100"/>
        <c:tickLblSkip val="2"/>
        <c:tickMarkSkip val="1"/>
        <c:noMultiLvlLbl val="0"/>
      </c:catAx>
      <c:valAx>
        <c:axId val="4968862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575611592854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3272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2:
Number of kilometres of petrol-driven passenger cars</a:t>
            </a:r>
          </a:p>
        </c:rich>
      </c:tx>
      <c:layout>
        <c:manualLayout>
          <c:xMode val="edge"/>
          <c:yMode val="edge"/>
          <c:x val="0.1524251847271977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supplementary'!$J$11:$AG$11</c:f>
              <c:numCache>
                <c:formatCode>0</c:formatCode>
                <c:ptCount val="24"/>
                <c:pt idx="0">
                  <c:v>332471.069455822</c:v>
                </c:pt>
                <c:pt idx="1">
                  <c:v>329422.89829107281</c:v>
                </c:pt>
                <c:pt idx="2">
                  <c:v>328579.66382063879</c:v>
                </c:pt>
                <c:pt idx="3">
                  <c:v>322466.87940830167</c:v>
                </c:pt>
                <c:pt idx="4">
                  <c:v>321532.07411877962</c:v>
                </c:pt>
                <c:pt idx="5">
                  <c:v>320341.37592292973</c:v>
                </c:pt>
                <c:pt idx="6">
                  <c:v>323279.29775764595</c:v>
                </c:pt>
                <c:pt idx="7">
                  <c:v>324390.67452335544</c:v>
                </c:pt>
                <c:pt idx="8">
                  <c:v>326435.24811940017</c:v>
                </c:pt>
                <c:pt idx="9">
                  <c:v>326924.55356047157</c:v>
                </c:pt>
                <c:pt idx="10">
                  <c:v>322257.73302356206</c:v>
                </c:pt>
                <c:pt idx="11">
                  <c:v>321827.52936666814</c:v>
                </c:pt>
                <c:pt idx="12">
                  <c:v>321720.46004587796</c:v>
                </c:pt>
                <c:pt idx="13">
                  <c:v>312646.74615981925</c:v>
                </c:pt>
                <c:pt idx="14">
                  <c:v>306990.43738981878</c:v>
                </c:pt>
                <c:pt idx="15">
                  <c:v>296055.64944132924</c:v>
                </c:pt>
                <c:pt idx="16">
                  <c:v>289874.39213716704</c:v>
                </c:pt>
                <c:pt idx="17">
                  <c:v>280945.85516220954</c:v>
                </c:pt>
                <c:pt idx="18">
                  <c:v>264367.99663057213</c:v>
                </c:pt>
                <c:pt idx="19">
                  <c:v>261939.91224990197</c:v>
                </c:pt>
                <c:pt idx="20">
                  <c:v>250324.52020924375</c:v>
                </c:pt>
                <c:pt idx="21">
                  <c:v>241393.46632968669</c:v>
                </c:pt>
                <c:pt idx="22">
                  <c:v>231907.66387473102</c:v>
                </c:pt>
                <c:pt idx="23">
                  <c:v>222711.78849605058</c:v>
                </c:pt>
              </c:numCache>
            </c:numRef>
          </c:val>
          <c:smooth val="0"/>
        </c:ser>
        <c:dLbls>
          <c:showLegendKey val="0"/>
          <c:showVal val="0"/>
          <c:showCatName val="0"/>
          <c:showSerName val="0"/>
          <c:showPercent val="0"/>
          <c:showBubbleSize val="0"/>
        </c:dLbls>
        <c:marker val="1"/>
        <c:smooth val="0"/>
        <c:axId val="496887800"/>
        <c:axId val="496884272"/>
      </c:lineChart>
      <c:catAx>
        <c:axId val="496887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6884272"/>
        <c:crosses val="autoZero"/>
        <c:auto val="1"/>
        <c:lblAlgn val="ctr"/>
        <c:lblOffset val="100"/>
        <c:tickLblSkip val="2"/>
        <c:tickMarkSkip val="1"/>
        <c:noMultiLvlLbl val="0"/>
      </c:catAx>
      <c:valAx>
        <c:axId val="4968842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1.6166281755196306E-2"/>
              <c:y val="0.4092844723523483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6887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CO2 emissions from passenger cars</a:t>
            </a:r>
          </a:p>
        </c:rich>
      </c:tx>
      <c:layout>
        <c:manualLayout>
          <c:xMode val="edge"/>
          <c:yMode val="edge"/>
          <c:x val="0.26046536043459684"/>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supplementary'!$J$12:$AG$12</c:f>
              <c:numCache>
                <c:formatCode>General</c:formatCode>
                <c:ptCount val="24"/>
                <c:pt idx="0">
                  <c:v>70996.99369559683</c:v>
                </c:pt>
                <c:pt idx="1">
                  <c:v>70797.386346372616</c:v>
                </c:pt>
                <c:pt idx="2">
                  <c:v>72049.49818379576</c:v>
                </c:pt>
                <c:pt idx="3">
                  <c:v>72672.947631856907</c:v>
                </c:pt>
                <c:pt idx="4">
                  <c:v>71604.154806032006</c:v>
                </c:pt>
                <c:pt idx="5">
                  <c:v>70698.643706449555</c:v>
                </c:pt>
                <c:pt idx="6">
                  <c:v>73378.883672209631</c:v>
                </c:pt>
                <c:pt idx="7">
                  <c:v>73974.423489112407</c:v>
                </c:pt>
                <c:pt idx="8">
                  <c:v>73426.320732364635</c:v>
                </c:pt>
                <c:pt idx="9">
                  <c:v>74914.161696908341</c:v>
                </c:pt>
                <c:pt idx="10">
                  <c:v>74767.519388967048</c:v>
                </c:pt>
                <c:pt idx="11">
                  <c:v>74504.231697203126</c:v>
                </c:pt>
                <c:pt idx="12">
                  <c:v>75730.19552983396</c:v>
                </c:pt>
                <c:pt idx="13">
                  <c:v>74404.05305151701</c:v>
                </c:pt>
                <c:pt idx="14">
                  <c:v>74824.056363109441</c:v>
                </c:pt>
                <c:pt idx="15">
                  <c:v>74393.070864163354</c:v>
                </c:pt>
                <c:pt idx="16">
                  <c:v>73422.247167689042</c:v>
                </c:pt>
                <c:pt idx="17">
                  <c:v>73115.922966209619</c:v>
                </c:pt>
                <c:pt idx="18">
                  <c:v>71245.182364053064</c:v>
                </c:pt>
                <c:pt idx="19">
                  <c:v>68578.272789902199</c:v>
                </c:pt>
                <c:pt idx="20">
                  <c:v>65515.102620621263</c:v>
                </c:pt>
                <c:pt idx="21">
                  <c:v>64327.201769565334</c:v>
                </c:pt>
                <c:pt idx="22">
                  <c:v>63442.409126248487</c:v>
                </c:pt>
                <c:pt idx="23">
                  <c:v>62089.706075532798</c:v>
                </c:pt>
              </c:numCache>
            </c:numRef>
          </c:val>
          <c:smooth val="0"/>
        </c:ser>
        <c:dLbls>
          <c:showLegendKey val="0"/>
          <c:showVal val="0"/>
          <c:showCatName val="0"/>
          <c:showSerName val="0"/>
          <c:showPercent val="0"/>
          <c:showBubbleSize val="0"/>
        </c:dLbls>
        <c:marker val="1"/>
        <c:smooth val="0"/>
        <c:axId val="497144296"/>
        <c:axId val="497145080"/>
      </c:lineChart>
      <c:catAx>
        <c:axId val="497144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7145080"/>
        <c:crosses val="autoZero"/>
        <c:auto val="1"/>
        <c:lblAlgn val="ctr"/>
        <c:lblOffset val="100"/>
        <c:tickLblSkip val="2"/>
        <c:tickMarkSkip val="1"/>
        <c:noMultiLvlLbl val="0"/>
      </c:catAx>
      <c:valAx>
        <c:axId val="4971450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790697674418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7144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Passenger transport by cars</a:t>
            </a:r>
          </a:p>
        </c:rich>
      </c:tx>
      <c:layout>
        <c:manualLayout>
          <c:xMode val="edge"/>
          <c:yMode val="edge"/>
          <c:x val="0.31481554389034705"/>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supplementary'!$J$13:$AG$13</c:f>
              <c:numCache>
                <c:formatCode>0</c:formatCode>
                <c:ptCount val="24"/>
                <c:pt idx="0">
                  <c:v>554558.56268250663</c:v>
                </c:pt>
                <c:pt idx="1">
                  <c:v>553827.62371760199</c:v>
                </c:pt>
                <c:pt idx="2">
                  <c:v>558956.88493471628</c:v>
                </c:pt>
                <c:pt idx="3">
                  <c:v>559590.12077713304</c:v>
                </c:pt>
                <c:pt idx="4">
                  <c:v>571131.95929496561</c:v>
                </c:pt>
                <c:pt idx="5">
                  <c:v>581345.78448688495</c:v>
                </c:pt>
                <c:pt idx="6">
                  <c:v>596040.65737889346</c:v>
                </c:pt>
                <c:pt idx="7">
                  <c:v>606059.18010792648</c:v>
                </c:pt>
                <c:pt idx="8">
                  <c:v>609205.43707057531</c:v>
                </c:pt>
                <c:pt idx="9">
                  <c:v>621108.39124175138</c:v>
                </c:pt>
                <c:pt idx="10">
                  <c:v>619748.52623290673</c:v>
                </c:pt>
                <c:pt idx="11">
                  <c:v>628601.71958069247</c:v>
                </c:pt>
                <c:pt idx="12">
                  <c:v>644652.80086530163</c:v>
                </c:pt>
                <c:pt idx="13">
                  <c:v>641662.3371010581</c:v>
                </c:pt>
                <c:pt idx="14">
                  <c:v>645581.47240346589</c:v>
                </c:pt>
                <c:pt idx="15">
                  <c:v>643697.02014808089</c:v>
                </c:pt>
                <c:pt idx="16">
                  <c:v>651707.28601433919</c:v>
                </c:pt>
                <c:pt idx="17">
                  <c:v>649572.89943328209</c:v>
                </c:pt>
                <c:pt idx="18">
                  <c:v>654685.46598599409</c:v>
                </c:pt>
                <c:pt idx="19">
                  <c:v>650273.50003141584</c:v>
                </c:pt>
                <c:pt idx="20">
                  <c:v>629681.11328868882</c:v>
                </c:pt>
                <c:pt idx="21">
                  <c:v>632638.68889536732</c:v>
                </c:pt>
                <c:pt idx="22">
                  <c:v>633112.14290611772</c:v>
                </c:pt>
                <c:pt idx="23">
                  <c:v>633112.3239734961</c:v>
                </c:pt>
              </c:numCache>
            </c:numRef>
          </c:val>
          <c:smooth val="0"/>
        </c:ser>
        <c:dLbls>
          <c:showLegendKey val="0"/>
          <c:showVal val="0"/>
          <c:showCatName val="0"/>
          <c:showSerName val="0"/>
          <c:showPercent val="0"/>
          <c:showBubbleSize val="0"/>
        </c:dLbls>
        <c:marker val="1"/>
        <c:smooth val="0"/>
        <c:axId val="234992656"/>
        <c:axId val="234995008"/>
      </c:lineChart>
      <c:catAx>
        <c:axId val="234992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4995008"/>
        <c:crosses val="autoZero"/>
        <c:auto val="1"/>
        <c:lblAlgn val="ctr"/>
        <c:lblOffset val="100"/>
        <c:tickLblSkip val="2"/>
        <c:tickMarkSkip val="1"/>
        <c:noMultiLvlLbl val="0"/>
      </c:catAx>
      <c:valAx>
        <c:axId val="2349950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Mpkm</a:t>
                </a:r>
              </a:p>
            </c:rich>
          </c:tx>
          <c:layout>
            <c:manualLayout>
              <c:xMode val="edge"/>
              <c:yMode val="edge"/>
              <c:x val="1.6203703703703703E-2"/>
              <c:y val="0.420168949469551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4992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4:
Domestic air-passengers</a:t>
            </a:r>
          </a:p>
        </c:rich>
      </c:tx>
      <c:layout>
        <c:manualLayout>
          <c:xMode val="edge"/>
          <c:yMode val="edge"/>
          <c:x val="0.32870443277923594"/>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supplementary'!$J$15:$AG$15</c:f>
              <c:numCache>
                <c:formatCode>0.0</c:formatCode>
                <c:ptCount val="24"/>
                <c:pt idx="0">
                  <c:v>12.5</c:v>
                </c:pt>
                <c:pt idx="1">
                  <c:v>11.5</c:v>
                </c:pt>
                <c:pt idx="2">
                  <c:v>11.6</c:v>
                </c:pt>
                <c:pt idx="3">
                  <c:v>12.1</c:v>
                </c:pt>
                <c:pt idx="4">
                  <c:v>13</c:v>
                </c:pt>
                <c:pt idx="5">
                  <c:v>14.1</c:v>
                </c:pt>
                <c:pt idx="6">
                  <c:v>15.2</c:v>
                </c:pt>
                <c:pt idx="7">
                  <c:v>16.013234999999998</c:v>
                </c:pt>
                <c:pt idx="8">
                  <c:v>16.399999999999999</c:v>
                </c:pt>
                <c:pt idx="9">
                  <c:v>17.169938999999999</c:v>
                </c:pt>
                <c:pt idx="10">
                  <c:v>18.283480000000001</c:v>
                </c:pt>
                <c:pt idx="11">
                  <c:v>18.866510999999999</c:v>
                </c:pt>
                <c:pt idx="12">
                  <c:v>20.6958205</c:v>
                </c:pt>
                <c:pt idx="13">
                  <c:v>22.553290499999999</c:v>
                </c:pt>
                <c:pt idx="14">
                  <c:v>23.889879499999999</c:v>
                </c:pt>
                <c:pt idx="15">
                  <c:v>24.719333500000001</c:v>
                </c:pt>
                <c:pt idx="16">
                  <c:v>24.491126999999999</c:v>
                </c:pt>
                <c:pt idx="17">
                  <c:v>23.996518999999999</c:v>
                </c:pt>
                <c:pt idx="18">
                  <c:v>22.789440500000001</c:v>
                </c:pt>
                <c:pt idx="19">
                  <c:v>20.870298999999999</c:v>
                </c:pt>
                <c:pt idx="20">
                  <c:v>19.010985999999999</c:v>
                </c:pt>
                <c:pt idx="21">
                  <c:v>18.9085985</c:v>
                </c:pt>
                <c:pt idx="22">
                  <c:v>18.783526500000001</c:v>
                </c:pt>
                <c:pt idx="23">
                  <c:v>19.192260000000001</c:v>
                </c:pt>
              </c:numCache>
            </c:numRef>
          </c:val>
          <c:smooth val="0"/>
        </c:ser>
        <c:dLbls>
          <c:showLegendKey val="0"/>
          <c:showVal val="0"/>
          <c:showCatName val="0"/>
          <c:showSerName val="0"/>
          <c:showPercent val="0"/>
          <c:showBubbleSize val="0"/>
        </c:dLbls>
        <c:marker val="1"/>
        <c:smooth val="0"/>
        <c:axId val="234993832"/>
        <c:axId val="504554048"/>
      </c:lineChart>
      <c:catAx>
        <c:axId val="234993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4554048"/>
        <c:crosses val="autoZero"/>
        <c:auto val="1"/>
        <c:lblAlgn val="ctr"/>
        <c:lblOffset val="100"/>
        <c:tickLblSkip val="2"/>
        <c:tickMarkSkip val="1"/>
        <c:noMultiLvlLbl val="0"/>
      </c:catAx>
      <c:valAx>
        <c:axId val="5045540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a:t>
                </a:r>
              </a:p>
            </c:rich>
          </c:tx>
          <c:layout>
            <c:manualLayout>
              <c:xMode val="edge"/>
              <c:yMode val="edge"/>
              <c:x val="1.6203703703703703E-2"/>
              <c:y val="0.4514785651793525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49938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5:
Gross value-added – food, drink and tobacco industry</a:t>
            </a:r>
          </a:p>
        </c:rich>
      </c:tx>
      <c:layout>
        <c:manualLayout>
          <c:xMode val="edge"/>
          <c:yMode val="edge"/>
          <c:x val="0.15935359119371048"/>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supplementary'!$J$17:$AG$17</c:f>
              <c:numCache>
                <c:formatCode>General</c:formatCode>
                <c:ptCount val="24"/>
                <c:pt idx="0">
                  <c:v>29.407035505676969</c:v>
                </c:pt>
                <c:pt idx="1">
                  <c:v>30.173262453238827</c:v>
                </c:pt>
                <c:pt idx="2">
                  <c:v>30.711426133753363</c:v>
                </c:pt>
                <c:pt idx="3">
                  <c:v>31.914090700269085</c:v>
                </c:pt>
                <c:pt idx="4">
                  <c:v>31.850101726061563</c:v>
                </c:pt>
                <c:pt idx="5">
                  <c:v>30.680252018113801</c:v>
                </c:pt>
                <c:pt idx="6">
                  <c:v>33.526940998884299</c:v>
                </c:pt>
                <c:pt idx="7">
                  <c:v>34.29644943230295</c:v>
                </c:pt>
                <c:pt idx="8">
                  <c:v>33.843604384065102</c:v>
                </c:pt>
                <c:pt idx="9">
                  <c:v>33.953534160267772</c:v>
                </c:pt>
                <c:pt idx="10">
                  <c:v>34.636083218481325</c:v>
                </c:pt>
                <c:pt idx="11">
                  <c:v>34.360438406510468</c:v>
                </c:pt>
                <c:pt idx="12">
                  <c:v>35.038065235938831</c:v>
                </c:pt>
                <c:pt idx="13">
                  <c:v>36.700137822405985</c:v>
                </c:pt>
                <c:pt idx="14">
                  <c:v>36.509811642711824</c:v>
                </c:pt>
                <c:pt idx="15">
                  <c:v>37.317057163483625</c:v>
                </c:pt>
                <c:pt idx="16">
                  <c:v>36.537704272494587</c:v>
                </c:pt>
                <c:pt idx="17">
                  <c:v>34.956028089518938</c:v>
                </c:pt>
                <c:pt idx="18">
                  <c:v>35.120102382358731</c:v>
                </c:pt>
                <c:pt idx="19">
                  <c:v>35.11025792478835</c:v>
                </c:pt>
                <c:pt idx="20">
                  <c:v>35.556540001312598</c:v>
                </c:pt>
                <c:pt idx="21">
                  <c:v>34.978998490516503</c:v>
                </c:pt>
                <c:pt idx="22">
                  <c:v>37.792872612719037</c:v>
                </c:pt>
                <c:pt idx="23">
                  <c:v>38.691999737481133</c:v>
                </c:pt>
              </c:numCache>
            </c:numRef>
          </c:val>
          <c:smooth val="0"/>
        </c:ser>
        <c:dLbls>
          <c:showLegendKey val="0"/>
          <c:showVal val="0"/>
          <c:showCatName val="0"/>
          <c:showSerName val="0"/>
          <c:showPercent val="0"/>
          <c:showBubbleSize val="0"/>
        </c:dLbls>
        <c:marker val="1"/>
        <c:smooth val="0"/>
        <c:axId val="504561104"/>
        <c:axId val="504559536"/>
      </c:lineChart>
      <c:catAx>
        <c:axId val="504561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4559536"/>
        <c:crosses val="autoZero"/>
        <c:auto val="1"/>
        <c:lblAlgn val="ctr"/>
        <c:lblOffset val="100"/>
        <c:tickLblSkip val="2"/>
        <c:tickMarkSkip val="1"/>
        <c:noMultiLvlLbl val="0"/>
      </c:catAx>
      <c:valAx>
        <c:axId val="5045595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0845653786947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4561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6:
Gross value-added – paper and printing industry</a:t>
            </a:r>
          </a:p>
        </c:rich>
      </c:tx>
      <c:layout>
        <c:manualLayout>
          <c:xMode val="edge"/>
          <c:yMode val="edge"/>
          <c:x val="0.18981530086516962"/>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supplementary'!$J$19:$AG$19</c:f>
              <c:numCache>
                <c:formatCode>General</c:formatCode>
                <c:ptCount val="24"/>
                <c:pt idx="0">
                  <c:v>14.74863818336943</c:v>
                </c:pt>
                <c:pt idx="1">
                  <c:v>15.135853514471354</c:v>
                </c:pt>
                <c:pt idx="2">
                  <c:v>15.400013125943428</c:v>
                </c:pt>
                <c:pt idx="3">
                  <c:v>15.672376452057492</c:v>
                </c:pt>
                <c:pt idx="4">
                  <c:v>15.8282470302553</c:v>
                </c:pt>
                <c:pt idx="5">
                  <c:v>17.703616197414192</c:v>
                </c:pt>
                <c:pt idx="6">
                  <c:v>18.258187307212705</c:v>
                </c:pt>
                <c:pt idx="7">
                  <c:v>19.639692852923805</c:v>
                </c:pt>
                <c:pt idx="8">
                  <c:v>19.743059657412875</c:v>
                </c:pt>
                <c:pt idx="9">
                  <c:v>19.49038524643959</c:v>
                </c:pt>
                <c:pt idx="10">
                  <c:v>20.386230885344887</c:v>
                </c:pt>
                <c:pt idx="11">
                  <c:v>20.295990024282997</c:v>
                </c:pt>
                <c:pt idx="12">
                  <c:v>20.791494388659185</c:v>
                </c:pt>
                <c:pt idx="13">
                  <c:v>21.229572750541447</c:v>
                </c:pt>
                <c:pt idx="14">
                  <c:v>21.280435781321781</c:v>
                </c:pt>
                <c:pt idx="15">
                  <c:v>21.040887313775677</c:v>
                </c:pt>
                <c:pt idx="16">
                  <c:v>20.821027761370349</c:v>
                </c:pt>
                <c:pt idx="17">
                  <c:v>20.824309247227145</c:v>
                </c:pt>
                <c:pt idx="18">
                  <c:v>20.066286014307281</c:v>
                </c:pt>
                <c:pt idx="19">
                  <c:v>17.829953402900834</c:v>
                </c:pt>
                <c:pt idx="20">
                  <c:v>18.05145369823456</c:v>
                </c:pt>
                <c:pt idx="21">
                  <c:v>16.976767080133886</c:v>
                </c:pt>
                <c:pt idx="22">
                  <c:v>18.35991336877338</c:v>
                </c:pt>
                <c:pt idx="23">
                  <c:v>19.094966200695676</c:v>
                </c:pt>
              </c:numCache>
            </c:numRef>
          </c:val>
          <c:smooth val="0"/>
        </c:ser>
        <c:dLbls>
          <c:showLegendKey val="0"/>
          <c:showVal val="0"/>
          <c:showCatName val="0"/>
          <c:showSerName val="0"/>
          <c:showPercent val="0"/>
          <c:showBubbleSize val="0"/>
        </c:dLbls>
        <c:marker val="1"/>
        <c:smooth val="0"/>
        <c:axId val="504554832"/>
        <c:axId val="504558752"/>
      </c:lineChart>
      <c:catAx>
        <c:axId val="504554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4558752"/>
        <c:crosses val="autoZero"/>
        <c:auto val="1"/>
        <c:lblAlgn val="ctr"/>
        <c:lblOffset val="100"/>
        <c:tickLblSkip val="2"/>
        <c:tickMarkSkip val="1"/>
        <c:noMultiLvlLbl val="0"/>
      </c:catAx>
      <c:valAx>
        <c:axId val="5045587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03703703703703E-2"/>
              <c:y val="0.400845653786947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45548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7:
CO2 emissions for space heating in households</a:t>
            </a:r>
          </a:p>
        </c:rich>
      </c:tx>
      <c:layout>
        <c:manualLayout>
          <c:xMode val="edge"/>
          <c:yMode val="edge"/>
          <c:x val="0.1939956235262739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supplementary'!$J$20:$AG$20</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504554440"/>
        <c:axId val="504560712"/>
      </c:lineChart>
      <c:catAx>
        <c:axId val="504554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4560712"/>
        <c:crosses val="autoZero"/>
        <c:auto val="1"/>
        <c:lblAlgn val="ctr"/>
        <c:lblOffset val="100"/>
        <c:tickLblSkip val="2"/>
        <c:tickMarkSkip val="1"/>
        <c:noMultiLvlLbl val="0"/>
      </c:catAx>
      <c:valAx>
        <c:axId val="5045607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45544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7:
Surface area of permanently occupied dwellings</a:t>
            </a:r>
          </a:p>
        </c:rich>
      </c:tx>
      <c:layout>
        <c:manualLayout>
          <c:xMode val="edge"/>
          <c:yMode val="edge"/>
          <c:x val="0.1902552204176334"/>
          <c:y val="2.0920502092050208E-2"/>
        </c:manualLayout>
      </c:layout>
      <c:overlay val="0"/>
      <c:spPr>
        <a:noFill/>
        <a:ln w="25400">
          <a:noFill/>
        </a:ln>
      </c:spPr>
    </c:title>
    <c:autoTitleDeleted val="0"/>
    <c:plotArea>
      <c:layout>
        <c:manualLayout>
          <c:layoutTarget val="inner"/>
          <c:xMode val="edge"/>
          <c:yMode val="edge"/>
          <c:x val="0.12296983758700696"/>
          <c:y val="0.17573221757322174"/>
          <c:w val="0.84454756380510443"/>
          <c:h val="0.65271966527196656"/>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supplementary'!$J$21:$AG$21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497464736"/>
        <c:axId val="497465128"/>
      </c:lineChart>
      <c:catAx>
        <c:axId val="497464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7465128"/>
        <c:crosses val="autoZero"/>
        <c:auto val="1"/>
        <c:lblAlgn val="ctr"/>
        <c:lblOffset val="100"/>
        <c:tickLblSkip val="2"/>
        <c:tickMarkSkip val="1"/>
        <c:noMultiLvlLbl val="0"/>
      </c:catAx>
      <c:valAx>
        <c:axId val="4974651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41299303944315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7464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CO2 emissions from passenger cars</a:t>
            </a:r>
          </a:p>
        </c:rich>
      </c:tx>
      <c:layout>
        <c:manualLayout>
          <c:xMode val="edge"/>
          <c:yMode val="edge"/>
          <c:x val="0.26340375285257173"/>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II-1 priority'!$J$12:$AG$12</c:f>
              <c:numCache>
                <c:formatCode>General</c:formatCode>
                <c:ptCount val="24"/>
                <c:pt idx="0">
                  <c:v>70996.99369559683</c:v>
                </c:pt>
                <c:pt idx="1">
                  <c:v>70797.386346372616</c:v>
                </c:pt>
                <c:pt idx="2">
                  <c:v>72049.49818379576</c:v>
                </c:pt>
                <c:pt idx="3">
                  <c:v>72672.947631856907</c:v>
                </c:pt>
                <c:pt idx="4">
                  <c:v>71604.154806032006</c:v>
                </c:pt>
                <c:pt idx="5">
                  <c:v>70698.643706449555</c:v>
                </c:pt>
                <c:pt idx="6">
                  <c:v>73378.883672209631</c:v>
                </c:pt>
                <c:pt idx="7">
                  <c:v>73974.423489112407</c:v>
                </c:pt>
                <c:pt idx="8">
                  <c:v>73426.320732364635</c:v>
                </c:pt>
                <c:pt idx="9">
                  <c:v>74914.161696908341</c:v>
                </c:pt>
                <c:pt idx="10">
                  <c:v>74767.519388967048</c:v>
                </c:pt>
                <c:pt idx="11">
                  <c:v>74504.231697203126</c:v>
                </c:pt>
                <c:pt idx="12">
                  <c:v>75730.19552983396</c:v>
                </c:pt>
                <c:pt idx="13">
                  <c:v>74404.05305151701</c:v>
                </c:pt>
                <c:pt idx="14">
                  <c:v>74824.056363109441</c:v>
                </c:pt>
                <c:pt idx="15">
                  <c:v>74393.070864163354</c:v>
                </c:pt>
                <c:pt idx="16">
                  <c:v>73422.247167689042</c:v>
                </c:pt>
                <c:pt idx="17">
                  <c:v>73115.922966209619</c:v>
                </c:pt>
                <c:pt idx="18">
                  <c:v>71245.182364053064</c:v>
                </c:pt>
                <c:pt idx="19">
                  <c:v>68578.272789902199</c:v>
                </c:pt>
                <c:pt idx="20">
                  <c:v>65515.102620621263</c:v>
                </c:pt>
                <c:pt idx="21">
                  <c:v>64327.201769565334</c:v>
                </c:pt>
                <c:pt idx="22">
                  <c:v>63442.409126248487</c:v>
                </c:pt>
                <c:pt idx="23" formatCode="0">
                  <c:v>62089.706075532798</c:v>
                </c:pt>
              </c:numCache>
            </c:numRef>
          </c:val>
          <c:smooth val="0"/>
        </c:ser>
        <c:dLbls>
          <c:showLegendKey val="0"/>
          <c:showVal val="0"/>
          <c:showCatName val="0"/>
          <c:showSerName val="0"/>
          <c:showPercent val="0"/>
          <c:showBubbleSize val="0"/>
        </c:dLbls>
        <c:marker val="1"/>
        <c:smooth val="0"/>
        <c:axId val="562689840"/>
        <c:axId val="562689056"/>
      </c:lineChart>
      <c:catAx>
        <c:axId val="562689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89056"/>
        <c:crosses val="autoZero"/>
        <c:auto val="1"/>
        <c:lblAlgn val="ctr"/>
        <c:lblOffset val="100"/>
        <c:tickLblSkip val="2"/>
        <c:tickMarkSkip val="1"/>
        <c:noMultiLvlLbl val="0"/>
      </c:catAx>
      <c:valAx>
        <c:axId val="56268905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17016317016316E-2"/>
              <c:y val="0.47083508311461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898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8: CO2 emissions from space heating in commercial and institutional</a:t>
            </a:r>
          </a:p>
        </c:rich>
      </c:tx>
      <c:layout>
        <c:manualLayout>
          <c:xMode val="edge"/>
          <c:yMode val="edge"/>
          <c:x val="0.15242518472719777"/>
          <c:y val="2.0920502092050208E-2"/>
        </c:manualLayout>
      </c:layout>
      <c:overlay val="0"/>
      <c:spPr>
        <a:noFill/>
        <a:ln w="25400">
          <a:noFill/>
        </a:ln>
      </c:spPr>
    </c:title>
    <c:autoTitleDeleted val="0"/>
    <c:plotArea>
      <c:layout>
        <c:manualLayout>
          <c:layoutTarget val="inner"/>
          <c:xMode val="edge"/>
          <c:yMode val="edge"/>
          <c:x val="0.12240198560414442"/>
          <c:y val="0.17573221757322174"/>
          <c:w val="0.8452665420965445"/>
          <c:h val="0.65271966527196656"/>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supplementary'!$J$22:$AG$22</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342085256"/>
        <c:axId val="342086432"/>
      </c:lineChart>
      <c:catAx>
        <c:axId val="342085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2086432"/>
        <c:crosses val="autoZero"/>
        <c:auto val="1"/>
        <c:lblAlgn val="ctr"/>
        <c:lblOffset val="100"/>
        <c:tickLblSkip val="2"/>
        <c:tickMarkSkip val="1"/>
        <c:noMultiLvlLbl val="0"/>
      </c:catAx>
      <c:valAx>
        <c:axId val="3420864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2085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8: 
Surface area of services buildings</a:t>
            </a:r>
          </a:p>
        </c:rich>
      </c:tx>
      <c:layout>
        <c:manualLayout>
          <c:xMode val="edge"/>
          <c:yMode val="edge"/>
          <c:x val="0.28009332166812484"/>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supplementary'!$J$23:$AG$23</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688643760"/>
        <c:axId val="688642584"/>
      </c:lineChart>
      <c:catAx>
        <c:axId val="688643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2584"/>
        <c:crosses val="autoZero"/>
        <c:auto val="1"/>
        <c:lblAlgn val="ctr"/>
        <c:lblOffset val="100"/>
        <c:tickLblSkip val="2"/>
        <c:tickMarkSkip val="1"/>
        <c:noMultiLvlLbl val="0"/>
      </c:catAx>
      <c:valAx>
        <c:axId val="6886425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03703703703703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3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CO2 emissions from public thermal power stations</a:t>
            </a:r>
          </a:p>
        </c:rich>
      </c:tx>
      <c:layout>
        <c:manualLayout>
          <c:xMode val="edge"/>
          <c:yMode val="edge"/>
          <c:x val="0.17129678234665111"/>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supplementary'!$J$24:$AG$24</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688649248"/>
        <c:axId val="688648072"/>
      </c:lineChart>
      <c:catAx>
        <c:axId val="68864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8072"/>
        <c:crosses val="autoZero"/>
        <c:auto val="1"/>
        <c:lblAlgn val="ctr"/>
        <c:lblOffset val="100"/>
        <c:tickLblSkip val="2"/>
        <c:tickMarkSkip val="1"/>
        <c:noMultiLvlLbl val="0"/>
      </c:catAx>
      <c:valAx>
        <c:axId val="6886480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92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All products output by public thermal power stations</a:t>
            </a:r>
          </a:p>
        </c:rich>
      </c:tx>
      <c:layout>
        <c:manualLayout>
          <c:xMode val="edge"/>
          <c:yMode val="edge"/>
          <c:x val="0.1620375230873918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supplementary'!$J$25:$AG$25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688648464"/>
        <c:axId val="688646896"/>
      </c:lineChart>
      <c:catAx>
        <c:axId val="688648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6896"/>
        <c:crosses val="autoZero"/>
        <c:auto val="1"/>
        <c:lblAlgn val="ctr"/>
        <c:lblOffset val="100"/>
        <c:tickLblSkip val="2"/>
        <c:tickMarkSkip val="1"/>
        <c:noMultiLvlLbl val="0"/>
      </c:catAx>
      <c:valAx>
        <c:axId val="6886468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84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CO2 emissions from autoproducers</a:t>
            </a:r>
          </a:p>
        </c:rich>
      </c:tx>
      <c:layout>
        <c:manualLayout>
          <c:xMode val="edge"/>
          <c:yMode val="edge"/>
          <c:x val="0.26851900456887329"/>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supplementary'!$J$26:$AG$26</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688650424"/>
        <c:axId val="688647288"/>
      </c:lineChart>
      <c:catAx>
        <c:axId val="688650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7288"/>
        <c:crosses val="autoZero"/>
        <c:auto val="1"/>
        <c:lblAlgn val="ctr"/>
        <c:lblOffset val="100"/>
        <c:tickLblSkip val="2"/>
        <c:tickMarkSkip val="1"/>
        <c:noMultiLvlLbl val="0"/>
      </c:catAx>
      <c:valAx>
        <c:axId val="6886472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504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All products output by autoproducer thermal power stations</a:t>
            </a:r>
          </a:p>
        </c:rich>
      </c:tx>
      <c:layout>
        <c:manualLayout>
          <c:xMode val="edge"/>
          <c:yMode val="edge"/>
          <c:x val="0.1759264119762807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supplementary'!$J$27:$AG$27</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688645720"/>
        <c:axId val="688643368"/>
      </c:lineChart>
      <c:catAx>
        <c:axId val="688645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3368"/>
        <c:crosses val="autoZero"/>
        <c:auto val="1"/>
        <c:lblAlgn val="ctr"/>
        <c:lblOffset val="100"/>
        <c:tickLblSkip val="2"/>
        <c:tickMarkSkip val="1"/>
        <c:noMultiLvlLbl val="0"/>
      </c:catAx>
      <c:valAx>
        <c:axId val="6886433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5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CO2 emissions from classical power production</a:t>
            </a:r>
          </a:p>
        </c:rich>
      </c:tx>
      <c:layout>
        <c:manualLayout>
          <c:xMode val="edge"/>
          <c:yMode val="edge"/>
          <c:x val="0.18981530086516962"/>
          <c:y val="2.1276595744680851E-2"/>
        </c:manualLayout>
      </c:layout>
      <c:overlay val="0"/>
      <c:spPr>
        <a:noFill/>
        <a:ln w="25400">
          <a:noFill/>
        </a:ln>
      </c:spPr>
    </c:title>
    <c:autoTitleDeleted val="0"/>
    <c:plotArea>
      <c:layout>
        <c:manualLayout>
          <c:layoutTarget val="inner"/>
          <c:xMode val="edge"/>
          <c:yMode val="edge"/>
          <c:x val="0.12268546252319906"/>
          <c:y val="0.17872377560624919"/>
          <c:w val="0.84490931737674824"/>
          <c:h val="0.64680985457499707"/>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supplementary'!$J$28:$AG$28</c:f>
              <c:numCache>
                <c:formatCode>General</c:formatCode>
                <c:ptCount val="24"/>
                <c:pt idx="0">
                  <c:v>203096.27414604378</c:v>
                </c:pt>
                <c:pt idx="1">
                  <c:v>199711.11506412007</c:v>
                </c:pt>
                <c:pt idx="2">
                  <c:v>187675.94476427458</c:v>
                </c:pt>
                <c:pt idx="3">
                  <c:v>170303.53140146483</c:v>
                </c:pt>
                <c:pt idx="4">
                  <c:v>166147.27292952524</c:v>
                </c:pt>
                <c:pt idx="5">
                  <c:v>162910.56204527157</c:v>
                </c:pt>
                <c:pt idx="6">
                  <c:v>162561.48198166353</c:v>
                </c:pt>
                <c:pt idx="7">
                  <c:v>149729.39592462595</c:v>
                </c:pt>
                <c:pt idx="8">
                  <c:v>154727.47470239759</c:v>
                </c:pt>
                <c:pt idx="9">
                  <c:v>146577.0601960783</c:v>
                </c:pt>
                <c:pt idx="10">
                  <c:v>158154.42539318919</c:v>
                </c:pt>
                <c:pt idx="11">
                  <c:v>168602.76962940057</c:v>
                </c:pt>
                <c:pt idx="12">
                  <c:v>164339.58617661381</c:v>
                </c:pt>
                <c:pt idx="13">
                  <c:v>173423.53280240751</c:v>
                </c:pt>
                <c:pt idx="14">
                  <c:v>173034.51980874577</c:v>
                </c:pt>
                <c:pt idx="15">
                  <c:v>172767.53868535408</c:v>
                </c:pt>
                <c:pt idx="16">
                  <c:v>181835.01948112491</c:v>
                </c:pt>
                <c:pt idx="17">
                  <c:v>177640.5299712877</c:v>
                </c:pt>
                <c:pt idx="18">
                  <c:v>172626.51566210971</c:v>
                </c:pt>
                <c:pt idx="19">
                  <c:v>150948.04167223815</c:v>
                </c:pt>
                <c:pt idx="20">
                  <c:v>156447.75011059764</c:v>
                </c:pt>
                <c:pt idx="21">
                  <c:v>143929.22485125699</c:v>
                </c:pt>
                <c:pt idx="22">
                  <c:v>157720.36660012713</c:v>
                </c:pt>
                <c:pt idx="23">
                  <c:v>146519.62621168976</c:v>
                </c:pt>
              </c:numCache>
            </c:numRef>
          </c:val>
          <c:smooth val="0"/>
        </c:ser>
        <c:dLbls>
          <c:showLegendKey val="0"/>
          <c:showVal val="0"/>
          <c:showCatName val="0"/>
          <c:showSerName val="0"/>
          <c:showPercent val="0"/>
          <c:showBubbleSize val="0"/>
        </c:dLbls>
        <c:marker val="1"/>
        <c:smooth val="0"/>
        <c:axId val="688644936"/>
        <c:axId val="688641800"/>
      </c:lineChart>
      <c:catAx>
        <c:axId val="688644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1800"/>
        <c:crosses val="autoZero"/>
        <c:auto val="1"/>
        <c:lblAlgn val="ctr"/>
        <c:lblOffset val="100"/>
        <c:tickLblSkip val="2"/>
        <c:tickMarkSkip val="1"/>
        <c:noMultiLvlLbl val="0"/>
      </c:catAx>
      <c:valAx>
        <c:axId val="6886418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341319037247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4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All products output by public and autoproducer power stations</a:t>
            </a:r>
          </a:p>
        </c:rich>
      </c:tx>
      <c:layout>
        <c:manualLayout>
          <c:xMode val="edge"/>
          <c:yMode val="edge"/>
          <c:x val="0.13255838369041079"/>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supplementary'!$J$29:$AG$29</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688648856"/>
        <c:axId val="688653560"/>
      </c:lineChart>
      <c:catAx>
        <c:axId val="68864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53560"/>
        <c:crosses val="autoZero"/>
        <c:auto val="1"/>
        <c:lblAlgn val="ctr"/>
        <c:lblOffset val="100"/>
        <c:tickLblSkip val="2"/>
        <c:tickMarkSkip val="1"/>
        <c:noMultiLvlLbl val="0"/>
      </c:catAx>
      <c:valAx>
        <c:axId val="688653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7906976744186E-2"/>
              <c:y val="0.468356202310154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48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12: 
Total final energy consumption from transport</a:t>
            </a:r>
          </a:p>
        </c:rich>
      </c:tx>
      <c:layout>
        <c:manualLayout>
          <c:xMode val="edge"/>
          <c:yMode val="edge"/>
          <c:x val="0.20138937493924369"/>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supplementary'!$J$31:$AG$31</c:f>
              <c:numCache>
                <c:formatCode>General</c:formatCode>
                <c:ptCount val="24"/>
                <c:pt idx="0">
                  <c:v>2036.2501800000002</c:v>
                </c:pt>
                <c:pt idx="1">
                  <c:v>2008.5335640000001</c:v>
                </c:pt>
                <c:pt idx="2">
                  <c:v>2066.3951400000001</c:v>
                </c:pt>
                <c:pt idx="3">
                  <c:v>2094.4048320000002</c:v>
                </c:pt>
                <c:pt idx="4">
                  <c:v>2103.9926040000005</c:v>
                </c:pt>
                <c:pt idx="5">
                  <c:v>2103.3645840000004</c:v>
                </c:pt>
                <c:pt idx="6">
                  <c:v>2190.5915042418201</c:v>
                </c:pt>
                <c:pt idx="7">
                  <c:v>2222.4593872432347</c:v>
                </c:pt>
                <c:pt idx="8">
                  <c:v>2251.3255296840157</c:v>
                </c:pt>
                <c:pt idx="9">
                  <c:v>2296.5894666387017</c:v>
                </c:pt>
                <c:pt idx="10">
                  <c:v>2322.0460418142948</c:v>
                </c:pt>
                <c:pt idx="11">
                  <c:v>2308.4876994441956</c:v>
                </c:pt>
                <c:pt idx="12">
                  <c:v>2331.4131281576583</c:v>
                </c:pt>
                <c:pt idx="13">
                  <c:v>2359.9227914103844</c:v>
                </c:pt>
                <c:pt idx="14">
                  <c:v>2402.1405441421416</c:v>
                </c:pt>
                <c:pt idx="15">
                  <c:v>2461.5523217109348</c:v>
                </c:pt>
                <c:pt idx="16">
                  <c:v>2491.2065603346277</c:v>
                </c:pt>
                <c:pt idx="17">
                  <c:v>2502.4892700256255</c:v>
                </c:pt>
                <c:pt idx="18">
                  <c:v>2402.9050534868898</c:v>
                </c:pt>
                <c:pt idx="19">
                  <c:v>2319.1781266361609</c:v>
                </c:pt>
                <c:pt idx="20">
                  <c:v>2287.5190964765343</c:v>
                </c:pt>
                <c:pt idx="21">
                  <c:v>2282.8115482039493</c:v>
                </c:pt>
                <c:pt idx="22">
                  <c:v>2251.1981450785202</c:v>
                </c:pt>
                <c:pt idx="23">
                  <c:v>2236.4999678995141</c:v>
                </c:pt>
              </c:numCache>
            </c:numRef>
          </c:val>
          <c:smooth val="0"/>
        </c:ser>
        <c:dLbls>
          <c:showLegendKey val="0"/>
          <c:showVal val="0"/>
          <c:showCatName val="0"/>
          <c:showSerName val="0"/>
          <c:showPercent val="0"/>
          <c:showBubbleSize val="0"/>
        </c:dLbls>
        <c:marker val="1"/>
        <c:smooth val="0"/>
        <c:axId val="688653952"/>
        <c:axId val="688652384"/>
      </c:lineChart>
      <c:catAx>
        <c:axId val="688653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52384"/>
        <c:crosses val="autoZero"/>
        <c:auto val="1"/>
        <c:lblAlgn val="ctr"/>
        <c:lblOffset val="100"/>
        <c:tickLblSkip val="2"/>
        <c:tickMarkSkip val="1"/>
        <c:noMultiLvlLbl val="0"/>
      </c:catAx>
      <c:valAx>
        <c:axId val="6886523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356202310154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53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13: 
Physical output of paper</a:t>
            </a:r>
          </a:p>
        </c:rich>
      </c:tx>
      <c:layout>
        <c:manualLayout>
          <c:xMode val="edge"/>
          <c:yMode val="edge"/>
          <c:x val="0.32332612003176275"/>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supplementary'!$J$33:$AG$33</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688654344"/>
        <c:axId val="688654736"/>
      </c:lineChart>
      <c:catAx>
        <c:axId val="688654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54736"/>
        <c:crosses val="autoZero"/>
        <c:auto val="1"/>
        <c:lblAlgn val="ctr"/>
        <c:lblOffset val="100"/>
        <c:tickLblSkip val="2"/>
        <c:tickMarkSkip val="1"/>
        <c:noMultiLvlLbl val="0"/>
      </c:catAx>
      <c:valAx>
        <c:axId val="6886547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654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Number of kilometres by passenger cars</a:t>
            </a:r>
          </a:p>
        </c:rich>
      </c:tx>
      <c:layout>
        <c:manualLayout>
          <c:xMode val="edge"/>
          <c:yMode val="edge"/>
          <c:x val="0.2279072208997131"/>
          <c:y val="2.0746887966804978E-2"/>
        </c:manualLayout>
      </c:layout>
      <c:overlay val="0"/>
      <c:spPr>
        <a:noFill/>
        <a:ln w="25400">
          <a:noFill/>
        </a:ln>
      </c:spPr>
    </c:title>
    <c:autoTitleDeleted val="0"/>
    <c:plotArea>
      <c:layout>
        <c:manualLayout>
          <c:layoutTarget val="inner"/>
          <c:xMode val="edge"/>
          <c:yMode val="edge"/>
          <c:x val="0.12325595391528198"/>
          <c:y val="0.17427421201174309"/>
          <c:w val="0.84418700511787459"/>
          <c:h val="0.65560298804417638"/>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II-1 priority'!$J$13:$AG$13</c:f>
              <c:numCache>
                <c:formatCode>General</c:formatCode>
                <c:ptCount val="24"/>
                <c:pt idx="0">
                  <c:v>347191.50862651441</c:v>
                </c:pt>
                <c:pt idx="1">
                  <c:v>346734.100325223</c:v>
                </c:pt>
                <c:pt idx="2">
                  <c:v>349945.49754949508</c:v>
                </c:pt>
                <c:pt idx="3">
                  <c:v>350342.13721849176</c:v>
                </c:pt>
                <c:pt idx="4">
                  <c:v>357568.15822748817</c:v>
                </c:pt>
                <c:pt idx="5">
                  <c:v>363962.77032948472</c:v>
                </c:pt>
                <c:pt idx="6">
                  <c:v>373162.82790177112</c:v>
                </c:pt>
                <c:pt idx="7">
                  <c:v>379435.23474805756</c:v>
                </c:pt>
                <c:pt idx="8">
                  <c:v>384632.77101334388</c:v>
                </c:pt>
                <c:pt idx="9">
                  <c:v>392144.73403610254</c:v>
                </c:pt>
                <c:pt idx="10">
                  <c:v>391281.47482611809</c:v>
                </c:pt>
                <c:pt idx="11">
                  <c:v>396869.57955925365</c:v>
                </c:pt>
                <c:pt idx="12">
                  <c:v>406275.50763847254</c:v>
                </c:pt>
                <c:pt idx="13">
                  <c:v>405936.65537596738</c:v>
                </c:pt>
                <c:pt idx="14">
                  <c:v>410980.85823827231</c:v>
                </c:pt>
                <c:pt idx="15">
                  <c:v>409591.44372099987</c:v>
                </c:pt>
                <c:pt idx="16">
                  <c:v>414467.38142658386</c:v>
                </c:pt>
                <c:pt idx="17">
                  <c:v>415667.2104513892</c:v>
                </c:pt>
                <c:pt idx="18">
                  <c:v>412238.37423637928</c:v>
                </c:pt>
                <c:pt idx="19">
                  <c:v>412048.30283327954</c:v>
                </c:pt>
                <c:pt idx="20">
                  <c:v>403783.0860623949</c:v>
                </c:pt>
                <c:pt idx="21">
                  <c:v>405217.90435099998</c:v>
                </c:pt>
                <c:pt idx="22">
                  <c:v>404531.26659319992</c:v>
                </c:pt>
                <c:pt idx="23" formatCode="0">
                  <c:v>404040.94362570927</c:v>
                </c:pt>
              </c:numCache>
            </c:numRef>
          </c:val>
          <c:smooth val="0"/>
        </c:ser>
        <c:dLbls>
          <c:showLegendKey val="0"/>
          <c:showVal val="0"/>
          <c:showCatName val="0"/>
          <c:showSerName val="0"/>
          <c:showPercent val="0"/>
          <c:showBubbleSize val="0"/>
        </c:dLbls>
        <c:marker val="1"/>
        <c:smooth val="0"/>
        <c:axId val="562694152"/>
        <c:axId val="562696112"/>
      </c:lineChart>
      <c:catAx>
        <c:axId val="562694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96112"/>
        <c:crosses val="autoZero"/>
        <c:auto val="1"/>
        <c:lblAlgn val="ctr"/>
        <c:lblOffset val="100"/>
        <c:tickLblSkip val="2"/>
        <c:tickMarkSkip val="1"/>
        <c:noMultiLvlLbl val="0"/>
      </c:catAx>
      <c:valAx>
        <c:axId val="5626961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Mkm</a:t>
                </a:r>
              </a:p>
            </c:rich>
          </c:tx>
          <c:layout>
            <c:manualLayout>
              <c:xMode val="edge"/>
              <c:yMode val="edge"/>
              <c:x val="1.627906976744186E-2"/>
              <c:y val="0.435685518563291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941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14: 
Total final energy consumption from industry</a:t>
            </a:r>
          </a:p>
        </c:rich>
      </c:tx>
      <c:layout>
        <c:manualLayout>
          <c:xMode val="edge"/>
          <c:yMode val="edge"/>
          <c:x val="0.20881670533642691"/>
          <c:y val="2.100840336134454E-2"/>
        </c:manualLayout>
      </c:layout>
      <c:overlay val="0"/>
      <c:spPr>
        <a:noFill/>
        <a:ln w="25400">
          <a:noFill/>
        </a:ln>
      </c:spPr>
    </c:title>
    <c:autoTitleDeleted val="0"/>
    <c:plotArea>
      <c:layout>
        <c:manualLayout>
          <c:layoutTarget val="inner"/>
          <c:xMode val="edge"/>
          <c:yMode val="edge"/>
          <c:x val="0.12296983758700696"/>
          <c:y val="0.17647095028342938"/>
          <c:w val="0.84454756380510443"/>
          <c:h val="0.6512618403317036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supplementary'!$J$35:$AG$35</c:f>
              <c:numCache>
                <c:formatCode>General</c:formatCode>
                <c:ptCount val="24"/>
                <c:pt idx="0">
                  <c:v>1618.6001328</c:v>
                </c:pt>
                <c:pt idx="1">
                  <c:v>1601.7315156</c:v>
                </c:pt>
                <c:pt idx="2">
                  <c:v>1536.9994007999999</c:v>
                </c:pt>
                <c:pt idx="3">
                  <c:v>1525.6615464000001</c:v>
                </c:pt>
                <c:pt idx="4">
                  <c:v>1578.8967084000001</c:v>
                </c:pt>
                <c:pt idx="5">
                  <c:v>1518.8227045199999</c:v>
                </c:pt>
                <c:pt idx="6">
                  <c:v>1443.1984579308905</c:v>
                </c:pt>
                <c:pt idx="7">
                  <c:v>1447.6899397499053</c:v>
                </c:pt>
                <c:pt idx="8">
                  <c:v>1444.9548986877608</c:v>
                </c:pt>
                <c:pt idx="9">
                  <c:v>1432.8010784160056</c:v>
                </c:pt>
                <c:pt idx="10">
                  <c:v>1486.5719980696019</c:v>
                </c:pt>
                <c:pt idx="11">
                  <c:v>1483.9124214562546</c:v>
                </c:pt>
                <c:pt idx="12">
                  <c:v>1413.6264464399198</c:v>
                </c:pt>
                <c:pt idx="13">
                  <c:v>1426.6183329341482</c:v>
                </c:pt>
                <c:pt idx="14">
                  <c:v>1377.9779379090651</c:v>
                </c:pt>
                <c:pt idx="15">
                  <c:v>1352.4699544169046</c:v>
                </c:pt>
                <c:pt idx="16">
                  <c:v>1316.4221067757114</c:v>
                </c:pt>
                <c:pt idx="17">
                  <c:v>1278.6605551919779</c:v>
                </c:pt>
                <c:pt idx="18">
                  <c:v>1216.3792098644269</c:v>
                </c:pt>
                <c:pt idx="19">
                  <c:v>1021.1038721263579</c:v>
                </c:pt>
                <c:pt idx="20">
                  <c:v>1093.1259137907912</c:v>
                </c:pt>
                <c:pt idx="21">
                  <c:v>1019.221333853823</c:v>
                </c:pt>
                <c:pt idx="22">
                  <c:v>991.18687828244936</c:v>
                </c:pt>
                <c:pt idx="23">
                  <c:v>1014.5211685344459</c:v>
                </c:pt>
              </c:numCache>
            </c:numRef>
          </c:val>
          <c:smooth val="0"/>
        </c:ser>
        <c:dLbls>
          <c:showLegendKey val="0"/>
          <c:showVal val="0"/>
          <c:showCatName val="0"/>
          <c:showSerName val="0"/>
          <c:showPercent val="0"/>
          <c:showBubbleSize val="0"/>
        </c:dLbls>
        <c:marker val="1"/>
        <c:smooth val="0"/>
        <c:axId val="555388936"/>
        <c:axId val="555389720"/>
      </c:lineChart>
      <c:catAx>
        <c:axId val="555388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55389720"/>
        <c:crosses val="autoZero"/>
        <c:auto val="1"/>
        <c:lblAlgn val="ctr"/>
        <c:lblOffset val="100"/>
        <c:tickLblSkip val="2"/>
        <c:tickMarkSkip val="1"/>
        <c:noMultiLvlLbl val="0"/>
      </c:catAx>
      <c:valAx>
        <c:axId val="5553897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41299303944315E-2"/>
              <c:y val="0.466387436864509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55388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15: 
Total final energy consumption from households</a:t>
            </a:r>
          </a:p>
        </c:rich>
      </c:tx>
      <c:layout>
        <c:manualLayout>
          <c:xMode val="edge"/>
          <c:yMode val="edge"/>
          <c:x val="0.18518567123554"/>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II-3 supplementary'!$J$37:$AG$37</c:f>
              <c:numCache>
                <c:formatCode>General</c:formatCode>
                <c:ptCount val="24"/>
                <c:pt idx="0">
                  <c:v>1706.3512739999999</c:v>
                </c:pt>
                <c:pt idx="1">
                  <c:v>1874.3340636</c:v>
                </c:pt>
                <c:pt idx="2">
                  <c:v>1844.9678484000003</c:v>
                </c:pt>
                <c:pt idx="3">
                  <c:v>1907.0287848</c:v>
                </c:pt>
                <c:pt idx="4">
                  <c:v>1839.9562487999999</c:v>
                </c:pt>
                <c:pt idx="5">
                  <c:v>1787.3742275999998</c:v>
                </c:pt>
                <c:pt idx="6">
                  <c:v>2014.6833377362886</c:v>
                </c:pt>
                <c:pt idx="7">
                  <c:v>1874.6559939540887</c:v>
                </c:pt>
                <c:pt idx="8">
                  <c:v>1931.1989002296345</c:v>
                </c:pt>
                <c:pt idx="9">
                  <c:v>1930.9868886493698</c:v>
                </c:pt>
                <c:pt idx="10">
                  <c:v>1961.5650499394701</c:v>
                </c:pt>
                <c:pt idx="11">
                  <c:v>2017.1302729190782</c:v>
                </c:pt>
                <c:pt idx="12">
                  <c:v>1987.4995494464004</c:v>
                </c:pt>
                <c:pt idx="13">
                  <c:v>2021.9324172572187</c:v>
                </c:pt>
                <c:pt idx="14">
                  <c:v>2065.4660357547623</c:v>
                </c:pt>
                <c:pt idx="15">
                  <c:v>2001.5174045832086</c:v>
                </c:pt>
                <c:pt idx="16">
                  <c:v>1950.0082483487033</c:v>
                </c:pt>
                <c:pt idx="17">
                  <c:v>1881.2307328871659</c:v>
                </c:pt>
                <c:pt idx="18">
                  <c:v>1902.7988084843719</c:v>
                </c:pt>
                <c:pt idx="19">
                  <c:v>1844.4173194008713</c:v>
                </c:pt>
                <c:pt idx="20">
                  <c:v>2033.5949514452666</c:v>
                </c:pt>
                <c:pt idx="21">
                  <c:v>1627.0903829220172</c:v>
                </c:pt>
                <c:pt idx="22">
                  <c:v>1830.4703259681723</c:v>
                </c:pt>
                <c:pt idx="23">
                  <c:v>1833.5756250751763</c:v>
                </c:pt>
              </c:numCache>
            </c:numRef>
          </c:val>
          <c:smooth val="0"/>
        </c:ser>
        <c:dLbls>
          <c:showLegendKey val="0"/>
          <c:showVal val="0"/>
          <c:showCatName val="0"/>
          <c:showSerName val="0"/>
          <c:showPercent val="0"/>
          <c:showBubbleSize val="0"/>
        </c:dLbls>
        <c:marker val="1"/>
        <c:smooth val="0"/>
        <c:axId val="555390504"/>
        <c:axId val="495196024"/>
      </c:lineChart>
      <c:catAx>
        <c:axId val="555390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5196024"/>
        <c:crosses val="autoZero"/>
        <c:auto val="1"/>
        <c:lblAlgn val="ctr"/>
        <c:lblOffset val="100"/>
        <c:tickLblSkip val="2"/>
        <c:tickMarkSkip val="1"/>
        <c:noMultiLvlLbl val="0"/>
      </c:catAx>
      <c:valAx>
        <c:axId val="4951960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6387436864509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55390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4:
 Gross value-added total industry</a:t>
            </a:r>
          </a:p>
        </c:rich>
      </c:tx>
      <c:layout>
        <c:manualLayout>
          <c:xMode val="edge"/>
          <c:yMode val="edge"/>
          <c:x val="0.28538283062645009"/>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II-1 priority'!$J$15:$AG$15</c:f>
              <c:numCache>
                <c:formatCode>0.00</c:formatCode>
                <c:ptCount val="24"/>
                <c:pt idx="0">
                  <c:v>312.60293073026094</c:v>
                </c:pt>
                <c:pt idx="1">
                  <c:v>294.85700397031474</c:v>
                </c:pt>
                <c:pt idx="2">
                  <c:v>290.64185364570801</c:v>
                </c:pt>
                <c:pt idx="3">
                  <c:v>292.11543601773826</c:v>
                </c:pt>
                <c:pt idx="4">
                  <c:v>301.53993358700239</c:v>
                </c:pt>
                <c:pt idx="5">
                  <c:v>304.27566377909955</c:v>
                </c:pt>
                <c:pt idx="6">
                  <c:v>307.11485429480331</c:v>
                </c:pt>
                <c:pt idx="7">
                  <c:v>312.65163385812656</c:v>
                </c:pt>
                <c:pt idx="8">
                  <c:v>315.09317484210095</c:v>
                </c:pt>
                <c:pt idx="9">
                  <c:v>317.70361814265573</c:v>
                </c:pt>
                <c:pt idx="10">
                  <c:v>323.77928726127192</c:v>
                </c:pt>
                <c:pt idx="11">
                  <c:v>321.834206581275</c:v>
                </c:pt>
                <c:pt idx="12">
                  <c:v>319.87632305112601</c:v>
                </c:pt>
                <c:pt idx="13">
                  <c:v>322.47215301918754</c:v>
                </c:pt>
                <c:pt idx="14">
                  <c:v>331.0703654562264</c:v>
                </c:pt>
                <c:pt idx="15">
                  <c:v>329.31136122301041</c:v>
                </c:pt>
                <c:pt idx="16">
                  <c:v>336.40640988662676</c:v>
                </c:pt>
                <c:pt idx="17">
                  <c:v>340.10387960617823</c:v>
                </c:pt>
                <c:pt idx="18">
                  <c:v>329.80735596801088</c:v>
                </c:pt>
                <c:pt idx="19">
                  <c:v>295.14130211681601</c:v>
                </c:pt>
                <c:pt idx="20">
                  <c:v>312.3674452106402</c:v>
                </c:pt>
                <c:pt idx="21">
                  <c:v>318.62410423629387</c:v>
                </c:pt>
                <c:pt idx="22">
                  <c:v>309.94748794221732</c:v>
                </c:pt>
                <c:pt idx="23">
                  <c:v>312.33794621766771</c:v>
                </c:pt>
              </c:numCache>
            </c:numRef>
          </c:val>
          <c:smooth val="0"/>
        </c:ser>
        <c:dLbls>
          <c:showLegendKey val="0"/>
          <c:showVal val="0"/>
          <c:showCatName val="0"/>
          <c:showSerName val="0"/>
          <c:showPercent val="0"/>
          <c:showBubbleSize val="0"/>
        </c:dLbls>
        <c:marker val="1"/>
        <c:smooth val="0"/>
        <c:axId val="562692192"/>
        <c:axId val="562693368"/>
      </c:lineChart>
      <c:catAx>
        <c:axId val="562692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93368"/>
        <c:crosses val="autoZero"/>
        <c:auto val="1"/>
        <c:lblAlgn val="ctr"/>
        <c:lblOffset val="100"/>
        <c:tickLblSkip val="2"/>
        <c:tickMarkSkip val="1"/>
        <c:noMultiLvlLbl val="0"/>
      </c:catAx>
      <c:valAx>
        <c:axId val="5626933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92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5:
 Stock of permanently occupied dwellings</a:t>
            </a:r>
          </a:p>
        </c:rich>
      </c:tx>
      <c:layout>
        <c:manualLayout>
          <c:xMode val="edge"/>
          <c:yMode val="edge"/>
          <c:x val="0.22916715271702146"/>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II-1 priority'!$J$17:$AG$17</c:f>
              <c:numCache>
                <c:formatCode>0</c:formatCode>
                <c:ptCount val="24"/>
                <c:pt idx="0">
                  <c:v>22639.314600000002</c:v>
                </c:pt>
                <c:pt idx="1">
                  <c:v>22862.734</c:v>
                </c:pt>
                <c:pt idx="2">
                  <c:v>23032.2114</c:v>
                </c:pt>
                <c:pt idx="3">
                  <c:v>23201.6888</c:v>
                </c:pt>
                <c:pt idx="4">
                  <c:v>23371.1662</c:v>
                </c:pt>
                <c:pt idx="5">
                  <c:v>23540.643599999999</c:v>
                </c:pt>
                <c:pt idx="6">
                  <c:v>23710.120999999999</c:v>
                </c:pt>
                <c:pt idx="7">
                  <c:v>23879.598399999999</c:v>
                </c:pt>
                <c:pt idx="8">
                  <c:v>24049.075799999999</c:v>
                </c:pt>
                <c:pt idx="9">
                  <c:v>24218.553199999998</c:v>
                </c:pt>
                <c:pt idx="10">
                  <c:v>24388.030599999998</c:v>
                </c:pt>
                <c:pt idx="11">
                  <c:v>24557.507999999998</c:v>
                </c:pt>
                <c:pt idx="12">
                  <c:v>24753.895299999996</c:v>
                </c:pt>
                <c:pt idx="13">
                  <c:v>24950.282599999999</c:v>
                </c:pt>
                <c:pt idx="14">
                  <c:v>25146.669900000001</c:v>
                </c:pt>
                <c:pt idx="15">
                  <c:v>25343.057199999999</c:v>
                </c:pt>
                <c:pt idx="16">
                  <c:v>25539.444500000001</c:v>
                </c:pt>
                <c:pt idx="17">
                  <c:v>25735.831800000004</c:v>
                </c:pt>
                <c:pt idx="18">
                  <c:v>25932.219099999998</c:v>
                </c:pt>
                <c:pt idx="19">
                  <c:v>26128.606400000001</c:v>
                </c:pt>
                <c:pt idx="20">
                  <c:v>26324.993699999999</c:v>
                </c:pt>
                <c:pt idx="21">
                  <c:v>26521.381000000001</c:v>
                </c:pt>
                <c:pt idx="22">
                  <c:v>26794.432000000004</c:v>
                </c:pt>
                <c:pt idx="23">
                  <c:v>27065.335999999999</c:v>
                </c:pt>
              </c:numCache>
            </c:numRef>
          </c:val>
          <c:smooth val="0"/>
        </c:ser>
        <c:dLbls>
          <c:showLegendKey val="0"/>
          <c:showVal val="0"/>
          <c:showCatName val="0"/>
          <c:showSerName val="0"/>
          <c:showPercent val="0"/>
          <c:showBubbleSize val="0"/>
        </c:dLbls>
        <c:marker val="1"/>
        <c:smooth val="0"/>
        <c:axId val="562692584"/>
        <c:axId val="562692976"/>
      </c:lineChart>
      <c:catAx>
        <c:axId val="562692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92976"/>
        <c:crosses val="autoZero"/>
        <c:auto val="1"/>
        <c:lblAlgn val="ctr"/>
        <c:lblOffset val="100"/>
        <c:tickLblSkip val="2"/>
        <c:tickMarkSkip val="1"/>
        <c:noMultiLvlLbl val="0"/>
      </c:catAx>
      <c:valAx>
        <c:axId val="5626929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1000</a:t>
                </a:r>
              </a:p>
            </c:rich>
          </c:tx>
          <c:layout>
            <c:manualLayout>
              <c:xMode val="edge"/>
              <c:yMode val="edge"/>
              <c:x val="1.6203703703703703E-2"/>
              <c:y val="0.444446172623483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26925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6:
 Gross value-added services</a:t>
            </a:r>
          </a:p>
        </c:rich>
      </c:tx>
      <c:layout>
        <c:manualLayout>
          <c:xMode val="edge"/>
          <c:yMode val="edge"/>
          <c:x val="0.31408800227916084"/>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II-1 priority'!$J$19:$AG$19</c:f>
              <c:numCache>
                <c:formatCode>0.00</c:formatCode>
                <c:ptCount val="24"/>
                <c:pt idx="0">
                  <c:v>750.39614232952056</c:v>
                </c:pt>
                <c:pt idx="1">
                  <c:v>754.2039944780787</c:v>
                </c:pt>
                <c:pt idx="2">
                  <c:v>762.68399247529101</c:v>
                </c:pt>
                <c:pt idx="3">
                  <c:v>790.61901526539737</c:v>
                </c:pt>
                <c:pt idx="4">
                  <c:v>819.72428833139406</c:v>
                </c:pt>
                <c:pt idx="5">
                  <c:v>838.99511919529482</c:v>
                </c:pt>
                <c:pt idx="6">
                  <c:v>862.48071100295113</c:v>
                </c:pt>
                <c:pt idx="7">
                  <c:v>882.42278638304811</c:v>
                </c:pt>
                <c:pt idx="8">
                  <c:v>923.53076344641852</c:v>
                </c:pt>
                <c:pt idx="9">
                  <c:v>960.06754688053809</c:v>
                </c:pt>
                <c:pt idx="10">
                  <c:v>1003.9853645730786</c:v>
                </c:pt>
                <c:pt idx="11">
                  <c:v>1044.0359987524528</c:v>
                </c:pt>
                <c:pt idx="12">
                  <c:v>1075.9927333024152</c:v>
                </c:pt>
                <c:pt idx="13">
                  <c:v>1139.7428189007428</c:v>
                </c:pt>
                <c:pt idx="14">
                  <c:v>1166.5580675246606</c:v>
                </c:pt>
                <c:pt idx="15">
                  <c:v>1218.162876051417</c:v>
                </c:pt>
                <c:pt idx="16">
                  <c:v>1266.8360813022018</c:v>
                </c:pt>
                <c:pt idx="17">
                  <c:v>1308.342111905863</c:v>
                </c:pt>
                <c:pt idx="18">
                  <c:v>1316.9350172949696</c:v>
                </c:pt>
                <c:pt idx="19">
                  <c:v>1285.5813406416889</c:v>
                </c:pt>
                <c:pt idx="20">
                  <c:v>1306.1056634910701</c:v>
                </c:pt>
                <c:pt idx="21">
                  <c:v>1333.6337774859792</c:v>
                </c:pt>
                <c:pt idx="22">
                  <c:v>1362.1599030002762</c:v>
                </c:pt>
                <c:pt idx="23">
                  <c:v>1388.2118101435015</c:v>
                </c:pt>
              </c:numCache>
            </c:numRef>
          </c:val>
          <c:smooth val="0"/>
        </c:ser>
        <c:dLbls>
          <c:showLegendKey val="0"/>
          <c:showVal val="0"/>
          <c:showCatName val="0"/>
          <c:showSerName val="0"/>
          <c:showPercent val="0"/>
          <c:showBubbleSize val="0"/>
        </c:dLbls>
        <c:marker val="1"/>
        <c:smooth val="0"/>
        <c:axId val="494103720"/>
        <c:axId val="494101368"/>
      </c:lineChart>
      <c:catAx>
        <c:axId val="494103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4101368"/>
        <c:crosses val="autoZero"/>
        <c:auto val="1"/>
        <c:lblAlgn val="ctr"/>
        <c:lblOffset val="100"/>
        <c:tickLblSkip val="2"/>
        <c:tickMarkSkip val="1"/>
        <c:noMultiLvlLbl val="0"/>
      </c:catAx>
      <c:valAx>
        <c:axId val="4941013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57385654662019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4103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CO2 emissions from public and autoproducer thermal power stations</a:t>
            </a:r>
          </a:p>
        </c:rich>
      </c:tx>
      <c:layout>
        <c:manualLayout>
          <c:xMode val="edge"/>
          <c:yMode val="edge"/>
          <c:x val="0.17050691244239632"/>
          <c:y val="2.0408163265306121E-2"/>
        </c:manualLayout>
      </c:layout>
      <c:overlay val="0"/>
      <c:spPr>
        <a:noFill/>
        <a:ln w="25400">
          <a:noFill/>
        </a:ln>
      </c:spPr>
    </c:title>
    <c:autoTitleDeleted val="0"/>
    <c:plotArea>
      <c:layout>
        <c:manualLayout>
          <c:layoutTarget val="inner"/>
          <c:xMode val="edge"/>
          <c:yMode val="edge"/>
          <c:x val="0.12211981566820276"/>
          <c:y val="0.17142857142857143"/>
          <c:w val="0.84562211981566815"/>
          <c:h val="0.66122448979591841"/>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II-1 priority'!$J$20:$AG$20</c:f>
              <c:numCache>
                <c:formatCode>General</c:formatCode>
                <c:ptCount val="24"/>
                <c:pt idx="0">
                  <c:v>203096.27414604378</c:v>
                </c:pt>
                <c:pt idx="1">
                  <c:v>199711.11506412007</c:v>
                </c:pt>
                <c:pt idx="2">
                  <c:v>187675.94476427458</c:v>
                </c:pt>
                <c:pt idx="3">
                  <c:v>170303.53140146483</c:v>
                </c:pt>
                <c:pt idx="4">
                  <c:v>166147.27292952524</c:v>
                </c:pt>
                <c:pt idx="5">
                  <c:v>162910.56204527157</c:v>
                </c:pt>
                <c:pt idx="6">
                  <c:v>162561.48198166353</c:v>
                </c:pt>
                <c:pt idx="7">
                  <c:v>149729.39592462595</c:v>
                </c:pt>
                <c:pt idx="8">
                  <c:v>154727.47470239759</c:v>
                </c:pt>
                <c:pt idx="9">
                  <c:v>146577.0601960783</c:v>
                </c:pt>
                <c:pt idx="10">
                  <c:v>158154.42539318919</c:v>
                </c:pt>
                <c:pt idx="11">
                  <c:v>168602.76962940057</c:v>
                </c:pt>
                <c:pt idx="12">
                  <c:v>164339.58617661381</c:v>
                </c:pt>
                <c:pt idx="13">
                  <c:v>173423.53280240751</c:v>
                </c:pt>
                <c:pt idx="14">
                  <c:v>173034.51980874577</c:v>
                </c:pt>
                <c:pt idx="15">
                  <c:v>172767.53868535408</c:v>
                </c:pt>
                <c:pt idx="16">
                  <c:v>181835.01948112491</c:v>
                </c:pt>
                <c:pt idx="17">
                  <c:v>177640.5299712877</c:v>
                </c:pt>
                <c:pt idx="18">
                  <c:v>172626.51566210971</c:v>
                </c:pt>
                <c:pt idx="19">
                  <c:v>150948.04167223815</c:v>
                </c:pt>
                <c:pt idx="20">
                  <c:v>156447.75011059764</c:v>
                </c:pt>
                <c:pt idx="21">
                  <c:v>143929.22485125699</c:v>
                </c:pt>
                <c:pt idx="22">
                  <c:v>157720.36660012713</c:v>
                </c:pt>
                <c:pt idx="23">
                  <c:v>146519.62621168976</c:v>
                </c:pt>
              </c:numCache>
            </c:numRef>
          </c:val>
          <c:smooth val="0"/>
        </c:ser>
        <c:dLbls>
          <c:showLegendKey val="0"/>
          <c:showVal val="0"/>
          <c:showCatName val="0"/>
          <c:showSerName val="0"/>
          <c:showPercent val="0"/>
          <c:showBubbleSize val="0"/>
        </c:dLbls>
        <c:marker val="1"/>
        <c:smooth val="0"/>
        <c:axId val="494101760"/>
        <c:axId val="494099800"/>
      </c:lineChart>
      <c:catAx>
        <c:axId val="494101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4099800"/>
        <c:crosses val="autoZero"/>
        <c:auto val="1"/>
        <c:lblAlgn val="ctr"/>
        <c:lblOffset val="100"/>
        <c:tickLblSkip val="2"/>
        <c:tickMarkSkip val="1"/>
        <c:noMultiLvlLbl val="0"/>
      </c:catAx>
      <c:valAx>
        <c:axId val="4940998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29032258064516E-2"/>
              <c:y val="0.47346938775510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4101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All products –output by public and autoproducer thermal power stations</a:t>
            </a:r>
          </a:p>
        </c:rich>
      </c:tx>
      <c:layout>
        <c:manualLayout>
          <c:xMode val="edge"/>
          <c:yMode val="edge"/>
          <c:x val="0.15632208042960147"/>
          <c:y val="2.032520325203252E-2"/>
        </c:manualLayout>
      </c:layout>
      <c:overlay val="0"/>
      <c:spPr>
        <a:noFill/>
        <a:ln w="25400">
          <a:noFill/>
        </a:ln>
      </c:spPr>
    </c:title>
    <c:autoTitleDeleted val="0"/>
    <c:plotArea>
      <c:layout>
        <c:manualLayout>
          <c:layoutTarget val="inner"/>
          <c:xMode val="edge"/>
          <c:yMode val="edge"/>
          <c:x val="0.12183935398561868"/>
          <c:y val="0.17073238508473501"/>
          <c:w val="0.84597891069259767"/>
          <c:h val="0.66260425640028109"/>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priority'!$J$6:$AG$7</c:f>
              <c:str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strCache>
            </c:strRef>
          </c:cat>
          <c:val>
            <c:numRef>
              <c:f>'Table II-1 priority'!$J$21:$AG$21</c:f>
              <c:numCache>
                <c:formatCode>General</c:formatCode>
                <c:ptCount val="24"/>
                <c:pt idx="0">
                  <c:v>1090.5696</c:v>
                </c:pt>
                <c:pt idx="1">
                  <c:v>1100.5344000000002</c:v>
                </c:pt>
                <c:pt idx="2">
                  <c:v>1093.374</c:v>
                </c:pt>
                <c:pt idx="3">
                  <c:v>1099.5588</c:v>
                </c:pt>
                <c:pt idx="4">
                  <c:v>1106.9136000000001</c:v>
                </c:pt>
                <c:pt idx="5">
                  <c:v>1135.836</c:v>
                </c:pt>
                <c:pt idx="6">
                  <c:v>1174.4459999999999</c:v>
                </c:pt>
                <c:pt idx="7">
                  <c:v>1166.8788</c:v>
                </c:pt>
                <c:pt idx="8">
                  <c:v>1201.5504000000001</c:v>
                </c:pt>
                <c:pt idx="9">
                  <c:v>1211.7888</c:v>
                </c:pt>
                <c:pt idx="10">
                  <c:v>1230.4188000000001</c:v>
                </c:pt>
                <c:pt idx="11">
                  <c:v>1271.0052000000001</c:v>
                </c:pt>
                <c:pt idx="12">
                  <c:v>1274.3766695361232</c:v>
                </c:pt>
                <c:pt idx="13">
                  <c:v>1305.3611942070934</c:v>
                </c:pt>
                <c:pt idx="14">
                  <c:v>1289.9275126355258</c:v>
                </c:pt>
                <c:pt idx="15">
                  <c:v>1303.9636773085113</c:v>
                </c:pt>
                <c:pt idx="16">
                  <c:v>1300.4354347237709</c:v>
                </c:pt>
                <c:pt idx="17">
                  <c:v>1300.7419567343568</c:v>
                </c:pt>
                <c:pt idx="18">
                  <c:v>1278.8603460801055</c:v>
                </c:pt>
                <c:pt idx="19">
                  <c:v>1231.2390216793483</c:v>
                </c:pt>
                <c:pt idx="20">
                  <c:v>1252.0268560800384</c:v>
                </c:pt>
                <c:pt idx="21">
                  <c:v>1196.3225822501774</c:v>
                </c:pt>
                <c:pt idx="22">
                  <c:v>1181.4894440656003</c:v>
                </c:pt>
                <c:pt idx="23">
                  <c:v>1165.3358063856163</c:v>
                </c:pt>
              </c:numCache>
            </c:numRef>
          </c:val>
          <c:smooth val="0"/>
        </c:ser>
        <c:dLbls>
          <c:showLegendKey val="0"/>
          <c:showVal val="0"/>
          <c:showCatName val="0"/>
          <c:showSerName val="0"/>
          <c:showPercent val="0"/>
          <c:showBubbleSize val="0"/>
        </c:dLbls>
        <c:marker val="1"/>
        <c:smooth val="0"/>
        <c:axId val="494102936"/>
        <c:axId val="494107248"/>
      </c:lineChart>
      <c:catAx>
        <c:axId val="494102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4107248"/>
        <c:crosses val="autoZero"/>
        <c:auto val="1"/>
        <c:lblAlgn val="ctr"/>
        <c:lblOffset val="100"/>
        <c:tickLblSkip val="2"/>
        <c:tickMarkSkip val="1"/>
        <c:noMultiLvlLbl val="0"/>
      </c:catAx>
      <c:valAx>
        <c:axId val="4941072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091954022988506E-2"/>
              <c:y val="0.46748138190043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4102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21" Type="http://schemas.openxmlformats.org/officeDocument/2006/relationships/chart" Target="../charts/chart39.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20" Type="http://schemas.openxmlformats.org/officeDocument/2006/relationships/chart" Target="../charts/chart38.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23" Type="http://schemas.openxmlformats.org/officeDocument/2006/relationships/chart" Target="../charts/chart41.xml"/><Relationship Id="rId10" Type="http://schemas.openxmlformats.org/officeDocument/2006/relationships/chart" Target="../charts/chart28.xml"/><Relationship Id="rId19" Type="http://schemas.openxmlformats.org/officeDocument/2006/relationships/chart" Target="../charts/chart37.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 Id="rId22"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12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657225</xdr:colOff>
      <xdr:row>14</xdr:row>
      <xdr:rowOff>19050</xdr:rowOff>
    </xdr:to>
    <xdr:graphicFrame macro="">
      <xdr:nvGraphicFramePr>
        <xdr:cNvPr id="12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17</xdr:col>
      <xdr:colOff>657225</xdr:colOff>
      <xdr:row>14</xdr:row>
      <xdr:rowOff>19050</xdr:rowOff>
    </xdr:to>
    <xdr:graphicFrame macro="">
      <xdr:nvGraphicFramePr>
        <xdr:cNvPr id="12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13</xdr:row>
      <xdr:rowOff>152400</xdr:rowOff>
    </xdr:from>
    <xdr:to>
      <xdr:col>5</xdr:col>
      <xdr:colOff>676275</xdr:colOff>
      <xdr:row>28</xdr:row>
      <xdr:rowOff>19050</xdr:rowOff>
    </xdr:to>
    <xdr:graphicFrame macro="">
      <xdr:nvGraphicFramePr>
        <xdr:cNvPr id="123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123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676275</xdr:colOff>
      <xdr:row>13</xdr:row>
      <xdr:rowOff>152400</xdr:rowOff>
    </xdr:from>
    <xdr:to>
      <xdr:col>17</xdr:col>
      <xdr:colOff>676275</xdr:colOff>
      <xdr:row>28</xdr:row>
      <xdr:rowOff>38100</xdr:rowOff>
    </xdr:to>
    <xdr:graphicFrame macro="">
      <xdr:nvGraphicFramePr>
        <xdr:cNvPr id="123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macro="">
      <xdr:nvGraphicFramePr>
        <xdr:cNvPr id="123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9525</xdr:colOff>
      <xdr:row>28</xdr:row>
      <xdr:rowOff>0</xdr:rowOff>
    </xdr:from>
    <xdr:to>
      <xdr:col>12</xdr:col>
      <xdr:colOff>28575</xdr:colOff>
      <xdr:row>42</xdr:row>
      <xdr:rowOff>66675</xdr:rowOff>
    </xdr:to>
    <xdr:graphicFrame macro="">
      <xdr:nvGraphicFramePr>
        <xdr:cNvPr id="123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28575</xdr:colOff>
      <xdr:row>42</xdr:row>
      <xdr:rowOff>76200</xdr:rowOff>
    </xdr:to>
    <xdr:graphicFrame macro="">
      <xdr:nvGraphicFramePr>
        <xdr:cNvPr id="123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32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0</xdr:row>
      <xdr:rowOff>0</xdr:rowOff>
    </xdr:from>
    <xdr:to>
      <xdr:col>17</xdr:col>
      <xdr:colOff>676275</xdr:colOff>
      <xdr:row>14</xdr:row>
      <xdr:rowOff>19050</xdr:rowOff>
    </xdr:to>
    <xdr:graphicFrame macro="">
      <xdr:nvGraphicFramePr>
        <xdr:cNvPr id="32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13</xdr:row>
      <xdr:rowOff>152400</xdr:rowOff>
    </xdr:from>
    <xdr:to>
      <xdr:col>5</xdr:col>
      <xdr:colOff>676275</xdr:colOff>
      <xdr:row>28</xdr:row>
      <xdr:rowOff>9525</xdr:rowOff>
    </xdr:to>
    <xdr:graphicFrame macro="">
      <xdr:nvGraphicFramePr>
        <xdr:cNvPr id="32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32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macro="">
      <xdr:nvGraphicFramePr>
        <xdr:cNvPr id="3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666750</xdr:colOff>
      <xdr:row>28</xdr:row>
      <xdr:rowOff>19050</xdr:rowOff>
    </xdr:from>
    <xdr:to>
      <xdr:col>11</xdr:col>
      <xdr:colOff>676275</xdr:colOff>
      <xdr:row>42</xdr:row>
      <xdr:rowOff>76200</xdr:rowOff>
    </xdr:to>
    <xdr:graphicFrame macro="">
      <xdr:nvGraphicFramePr>
        <xdr:cNvPr id="3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328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14</xdr:row>
      <xdr:rowOff>0</xdr:rowOff>
    </xdr:from>
    <xdr:to>
      <xdr:col>18</xdr:col>
      <xdr:colOff>28575</xdr:colOff>
      <xdr:row>27</xdr:row>
      <xdr:rowOff>152400</xdr:rowOff>
    </xdr:to>
    <xdr:graphicFrame macro="">
      <xdr:nvGraphicFramePr>
        <xdr:cNvPr id="328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57150</xdr:colOff>
      <xdr:row>42</xdr:row>
      <xdr:rowOff>85725</xdr:rowOff>
    </xdr:to>
    <xdr:graphicFrame macro="">
      <xdr:nvGraphicFramePr>
        <xdr:cNvPr id="328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46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461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macro="">
      <xdr:nvGraphicFramePr>
        <xdr:cNvPr id="461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macro="">
      <xdr:nvGraphicFramePr>
        <xdr:cNvPr id="461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14</xdr:row>
      <xdr:rowOff>0</xdr:rowOff>
    </xdr:from>
    <xdr:to>
      <xdr:col>11</xdr:col>
      <xdr:colOff>666750</xdr:colOff>
      <xdr:row>27</xdr:row>
      <xdr:rowOff>152400</xdr:rowOff>
    </xdr:to>
    <xdr:graphicFrame macro="">
      <xdr:nvGraphicFramePr>
        <xdr:cNvPr id="461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14</xdr:row>
      <xdr:rowOff>0</xdr:rowOff>
    </xdr:from>
    <xdr:to>
      <xdr:col>18</xdr:col>
      <xdr:colOff>0</xdr:colOff>
      <xdr:row>28</xdr:row>
      <xdr:rowOff>0</xdr:rowOff>
    </xdr:to>
    <xdr:graphicFrame macro="">
      <xdr:nvGraphicFramePr>
        <xdr:cNvPr id="46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macro="">
      <xdr:nvGraphicFramePr>
        <xdr:cNvPr id="461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macro="">
      <xdr:nvGraphicFramePr>
        <xdr:cNvPr id="461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38100</xdr:colOff>
      <xdr:row>28</xdr:row>
      <xdr:rowOff>0</xdr:rowOff>
    </xdr:from>
    <xdr:to>
      <xdr:col>18</xdr:col>
      <xdr:colOff>38100</xdr:colOff>
      <xdr:row>41</xdr:row>
      <xdr:rowOff>152400</xdr:rowOff>
    </xdr:to>
    <xdr:graphicFrame macro="">
      <xdr:nvGraphicFramePr>
        <xdr:cNvPr id="461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macro="">
      <xdr:nvGraphicFramePr>
        <xdr:cNvPr id="461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42</xdr:row>
      <xdr:rowOff>0</xdr:rowOff>
    </xdr:from>
    <xdr:to>
      <xdr:col>11</xdr:col>
      <xdr:colOff>676275</xdr:colOff>
      <xdr:row>56</xdr:row>
      <xdr:rowOff>9525</xdr:rowOff>
    </xdr:to>
    <xdr:graphicFrame macro="">
      <xdr:nvGraphicFramePr>
        <xdr:cNvPr id="4620"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macro="">
      <xdr:nvGraphicFramePr>
        <xdr:cNvPr id="4621"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macro="">
      <xdr:nvGraphicFramePr>
        <xdr:cNvPr id="4622"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56</xdr:row>
      <xdr:rowOff>0</xdr:rowOff>
    </xdr:from>
    <xdr:to>
      <xdr:col>12</xdr:col>
      <xdr:colOff>0</xdr:colOff>
      <xdr:row>70</xdr:row>
      <xdr:rowOff>0</xdr:rowOff>
    </xdr:to>
    <xdr:graphicFrame macro="">
      <xdr:nvGraphicFramePr>
        <xdr:cNvPr id="4623"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macro="">
      <xdr:nvGraphicFramePr>
        <xdr:cNvPr id="4624"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127000</xdr:colOff>
      <xdr:row>69</xdr:row>
      <xdr:rowOff>42333</xdr:rowOff>
    </xdr:from>
    <xdr:to>
      <xdr:col>6</xdr:col>
      <xdr:colOff>127000</xdr:colOff>
      <xdr:row>83</xdr:row>
      <xdr:rowOff>42333</xdr:rowOff>
    </xdr:to>
    <xdr:graphicFrame macro="">
      <xdr:nvGraphicFramePr>
        <xdr:cNvPr id="4625"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macro="">
      <xdr:nvGraphicFramePr>
        <xdr:cNvPr id="4626"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macro="">
      <xdr:nvGraphicFramePr>
        <xdr:cNvPr id="4627"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84</xdr:row>
      <xdr:rowOff>0</xdr:rowOff>
    </xdr:from>
    <xdr:to>
      <xdr:col>5</xdr:col>
      <xdr:colOff>666750</xdr:colOff>
      <xdr:row>97</xdr:row>
      <xdr:rowOff>152400</xdr:rowOff>
    </xdr:to>
    <xdr:graphicFrame macro="">
      <xdr:nvGraphicFramePr>
        <xdr:cNvPr id="4628"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macro="">
      <xdr:nvGraphicFramePr>
        <xdr:cNvPr id="4629"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macro="">
      <xdr:nvGraphicFramePr>
        <xdr:cNvPr id="4630"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98</xdr:row>
      <xdr:rowOff>0</xdr:rowOff>
    </xdr:from>
    <xdr:to>
      <xdr:col>5</xdr:col>
      <xdr:colOff>676275</xdr:colOff>
      <xdr:row>112</xdr:row>
      <xdr:rowOff>0</xdr:rowOff>
    </xdr:to>
    <xdr:graphicFrame macro="">
      <xdr:nvGraphicFramePr>
        <xdr:cNvPr id="4631"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macro="">
      <xdr:nvGraphicFramePr>
        <xdr:cNvPr id="4632"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aei13/8_ghgi/5_annex%20tables/EUMM2013%20GDPGVA_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naei12/8_ghgi/5_annex%20tables/avi01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aei13/8_ghgi/5_annex%20tables/avi0102%20-%202013%20dat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naei13/8_ghgi/5_annex%20tables/dukes1_1_5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ei13/8_ghgi/5_annex%20tables/hhldspop_Nov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ei13/8_ghgi/5_annex%20tables/IPCCT_EUMM_2013_reformatt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aei13/8_ghgi/5_annex%20tables/dukes5_1_3_edit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aei13/8_ghgi/5_annex%20tables/vkm%20for%20Annex%20II%20-%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aei13/8_ghgi/5_annex%20tables/Mineral%20products%20and%20chemicals%20for%20AEA%20-%201996%20to%202013_DW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aei13/2_data%20processing/mastersheets/iron%20&amp;%20steel_201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naei13\1_raw%20data\Road_transport\rt90-13_vk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oad_transport/Annex%20II%20Reporting/2011/Data%20for%20Annex%20II%20Reporting%20template%20indicators%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10retn"/>
      <sheetName val="bluebook map"/>
    </sheetNames>
    <sheetDataSet>
      <sheetData sheetId="0">
        <row r="14">
          <cell r="B14">
            <v>800.18</v>
          </cell>
          <cell r="C14">
            <v>794.69640000000004</v>
          </cell>
          <cell r="D14">
            <v>873.29169999999999</v>
          </cell>
          <cell r="E14">
            <v>883.601</v>
          </cell>
          <cell r="F14">
            <v>881.67140000000006</v>
          </cell>
          <cell r="G14">
            <v>940.19680000000005</v>
          </cell>
          <cell r="H14">
            <v>933.76980000000003</v>
          </cell>
          <cell r="I14">
            <v>1022.6215999999999</v>
          </cell>
          <cell r="J14">
            <v>1264.4266</v>
          </cell>
          <cell r="K14">
            <v>1356.9635000000001</v>
          </cell>
          <cell r="L14">
            <v>1476.7176999999999</v>
          </cell>
          <cell r="M14">
            <v>1665.5673999999999</v>
          </cell>
          <cell r="N14">
            <v>1694.97</v>
          </cell>
          <cell r="O14">
            <v>1787.0346999999999</v>
          </cell>
          <cell r="P14">
            <v>1713.0508</v>
          </cell>
          <cell r="Q14">
            <v>1843.1438000000001</v>
          </cell>
          <cell r="R14">
            <v>1917.7055</v>
          </cell>
          <cell r="S14">
            <v>2046.9951000000001</v>
          </cell>
          <cell r="T14">
            <v>2067.1786000000002</v>
          </cell>
          <cell r="U14">
            <v>1742.3168000000001</v>
          </cell>
          <cell r="V14">
            <v>1617.2627</v>
          </cell>
          <cell r="W14">
            <v>1751.1611</v>
          </cell>
          <cell r="X14">
            <v>1735.71</v>
          </cell>
          <cell r="Y14">
            <v>1890.1328000000001</v>
          </cell>
        </row>
        <row r="16">
          <cell r="B16">
            <v>312.60293073026094</v>
          </cell>
          <cell r="C16">
            <v>294.85700397031474</v>
          </cell>
          <cell r="D16">
            <v>290.64185364570801</v>
          </cell>
          <cell r="E16">
            <v>292.11543601773826</v>
          </cell>
          <cell r="F16">
            <v>301.53993358700239</v>
          </cell>
          <cell r="G16">
            <v>304.27566377909955</v>
          </cell>
          <cell r="H16">
            <v>307.11485429480331</v>
          </cell>
          <cell r="I16">
            <v>312.65163385812656</v>
          </cell>
          <cell r="J16">
            <v>315.09317484210095</v>
          </cell>
          <cell r="K16">
            <v>317.70361814265573</v>
          </cell>
          <cell r="L16">
            <v>323.77928726127192</v>
          </cell>
          <cell r="M16">
            <v>321.834206581275</v>
          </cell>
          <cell r="N16">
            <v>319.87632305112601</v>
          </cell>
          <cell r="O16">
            <v>322.47215301918754</v>
          </cell>
          <cell r="P16">
            <v>331.0703654562264</v>
          </cell>
          <cell r="Q16">
            <v>329.31136122301041</v>
          </cell>
          <cell r="R16">
            <v>336.40640988662676</v>
          </cell>
          <cell r="S16">
            <v>340.10387960617823</v>
          </cell>
          <cell r="T16">
            <v>329.80735596801088</v>
          </cell>
          <cell r="U16">
            <v>295.14130211681601</v>
          </cell>
          <cell r="V16">
            <v>312.3674452106402</v>
          </cell>
          <cell r="W16">
            <v>318.62410423629387</v>
          </cell>
          <cell r="X16">
            <v>309.94748794221732</v>
          </cell>
          <cell r="Y16">
            <v>312.33794621766771</v>
          </cell>
        </row>
        <row r="20">
          <cell r="B20">
            <v>750.39614232952056</v>
          </cell>
          <cell r="C20">
            <v>754.2039944780787</v>
          </cell>
          <cell r="D20">
            <v>762.68399247529101</v>
          </cell>
          <cell r="E20">
            <v>790.61901526539737</v>
          </cell>
          <cell r="F20">
            <v>819.72428833139406</v>
          </cell>
          <cell r="G20">
            <v>838.99511919529482</v>
          </cell>
          <cell r="H20">
            <v>862.48071100295113</v>
          </cell>
          <cell r="I20">
            <v>882.42278638304811</v>
          </cell>
          <cell r="J20">
            <v>923.53076344641852</v>
          </cell>
          <cell r="K20">
            <v>960.06754688053809</v>
          </cell>
          <cell r="L20">
            <v>1003.9853645730786</v>
          </cell>
          <cell r="M20">
            <v>1044.0359987524528</v>
          </cell>
          <cell r="N20">
            <v>1075.9927333024152</v>
          </cell>
          <cell r="O20">
            <v>1139.7428189007428</v>
          </cell>
          <cell r="P20">
            <v>1166.5580675246606</v>
          </cell>
          <cell r="Q20">
            <v>1218.162876051417</v>
          </cell>
          <cell r="R20">
            <v>1266.8360813022018</v>
          </cell>
          <cell r="S20">
            <v>1308.342111905863</v>
          </cell>
          <cell r="T20">
            <v>1316.9350172949696</v>
          </cell>
          <cell r="U20">
            <v>1285.5813406416889</v>
          </cell>
          <cell r="V20">
            <v>1306.1056634910701</v>
          </cell>
          <cell r="W20">
            <v>1333.6337774859792</v>
          </cell>
          <cell r="X20">
            <v>1362.1599030002762</v>
          </cell>
          <cell r="Y20">
            <v>1388.2118101435015</v>
          </cell>
        </row>
        <row r="25">
          <cell r="B25">
            <v>12.690182498816254</v>
          </cell>
          <cell r="C25">
            <v>13.052309294688182</v>
          </cell>
          <cell r="D25">
            <v>13.445925377157669</v>
          </cell>
          <cell r="E25">
            <v>13.76081824313326</v>
          </cell>
          <cell r="F25">
            <v>14.469327191578335</v>
          </cell>
          <cell r="G25">
            <v>15.209325426620968</v>
          </cell>
          <cell r="H25">
            <v>15.303793286413649</v>
          </cell>
          <cell r="I25">
            <v>15.744643298779472</v>
          </cell>
          <cell r="J25">
            <v>15.76038794207825</v>
          </cell>
          <cell r="K25">
            <v>16.264216527639196</v>
          </cell>
          <cell r="L25">
            <v>16.720811183303798</v>
          </cell>
          <cell r="M25">
            <v>16.925491546187931</v>
          </cell>
          <cell r="N25">
            <v>16.563364750316005</v>
          </cell>
          <cell r="O25">
            <v>16.091025451352621</v>
          </cell>
          <cell r="P25">
            <v>16.626343323511119</v>
          </cell>
          <cell r="Q25">
            <v>16.626343323511119</v>
          </cell>
          <cell r="R25">
            <v>16.894002259590373</v>
          </cell>
          <cell r="S25">
            <v>17.177405838968401</v>
          </cell>
          <cell r="T25">
            <v>17.098682622474506</v>
          </cell>
          <cell r="U25">
            <v>14.894432560645379</v>
          </cell>
          <cell r="V25">
            <v>14.721241484358805</v>
          </cell>
          <cell r="W25">
            <v>15.744643298779472</v>
          </cell>
          <cell r="X25">
            <v>15.240814713218526</v>
          </cell>
          <cell r="Y25">
            <v>15.19358078332219</v>
          </cell>
        </row>
        <row r="27">
          <cell r="B27">
            <v>19.658065019942299</v>
          </cell>
          <cell r="C27">
            <v>18.205754147756583</v>
          </cell>
          <cell r="D27">
            <v>18.102017656886179</v>
          </cell>
          <cell r="E27">
            <v>18.914620168704371</v>
          </cell>
          <cell r="F27">
            <v>20.315062795454878</v>
          </cell>
          <cell r="G27">
            <v>20.384220456035152</v>
          </cell>
          <cell r="H27">
            <v>19.917406247118318</v>
          </cell>
          <cell r="I27">
            <v>20.211326304584471</v>
          </cell>
          <cell r="J27">
            <v>20.297773380309813</v>
          </cell>
          <cell r="K27">
            <v>20.349641625745019</v>
          </cell>
          <cell r="L27">
            <v>20.487956946905559</v>
          </cell>
          <cell r="M27">
            <v>20.280483965164741</v>
          </cell>
          <cell r="N27">
            <v>19.813669756247904</v>
          </cell>
          <cell r="O27">
            <v>20.245905134874604</v>
          </cell>
          <cell r="P27">
            <v>20.591693437775966</v>
          </cell>
          <cell r="Q27">
            <v>20.384220456035152</v>
          </cell>
          <cell r="R27">
            <v>21.214112382998415</v>
          </cell>
          <cell r="S27">
            <v>21.075797061837871</v>
          </cell>
          <cell r="T27">
            <v>20.055721568278859</v>
          </cell>
          <cell r="U27">
            <v>17.306704560213049</v>
          </cell>
          <cell r="V27">
            <v>17.323993975358118</v>
          </cell>
          <cell r="W27">
            <v>17.289415145067981</v>
          </cell>
          <cell r="X27">
            <v>16.563259708975124</v>
          </cell>
          <cell r="Y27">
            <v>16.079156084913222</v>
          </cell>
        </row>
        <row r="29">
          <cell r="B29">
            <v>28.837643914672757</v>
          </cell>
          <cell r="C29">
            <v>26.332117626346971</v>
          </cell>
          <cell r="D29">
            <v>25.127537680036497</v>
          </cell>
          <cell r="E29">
            <v>24.910713289700613</v>
          </cell>
          <cell r="F29">
            <v>25.537094861782059</v>
          </cell>
          <cell r="G29">
            <v>26.235751230642133</v>
          </cell>
          <cell r="H29">
            <v>26.235751230642133</v>
          </cell>
          <cell r="I29">
            <v>26.813949604871162</v>
          </cell>
          <cell r="J29">
            <v>28.28353713936994</v>
          </cell>
          <cell r="K29">
            <v>27.368056380173975</v>
          </cell>
          <cell r="L29">
            <v>27.922163155476799</v>
          </cell>
          <cell r="M29">
            <v>27.440331176952608</v>
          </cell>
          <cell r="N29">
            <v>26.452575620978017</v>
          </cell>
          <cell r="O29">
            <v>26.524850417756642</v>
          </cell>
          <cell r="P29">
            <v>27.319873182321565</v>
          </cell>
          <cell r="Q29">
            <v>27.440331176952608</v>
          </cell>
          <cell r="R29">
            <v>28.114895946886474</v>
          </cell>
          <cell r="S29">
            <v>28.693094321115495</v>
          </cell>
          <cell r="T29">
            <v>27.440331176952608</v>
          </cell>
          <cell r="U29">
            <v>22.140179413186523</v>
          </cell>
          <cell r="V29">
            <v>23.513400551980457</v>
          </cell>
          <cell r="W29">
            <v>24.091598926209489</v>
          </cell>
          <cell r="X29">
            <v>24.52524770688126</v>
          </cell>
          <cell r="Y29">
            <v>24.573430904733677</v>
          </cell>
        </row>
        <row r="87">
          <cell r="B87">
            <v>29.407035505676969</v>
          </cell>
          <cell r="C87">
            <v>30.173262453238827</v>
          </cell>
          <cell r="D87">
            <v>30.711426133753363</v>
          </cell>
          <cell r="E87">
            <v>31.914090700269085</v>
          </cell>
          <cell r="F87">
            <v>31.850101726061563</v>
          </cell>
          <cell r="G87">
            <v>30.680252018113801</v>
          </cell>
          <cell r="H87">
            <v>33.526940998884299</v>
          </cell>
          <cell r="I87">
            <v>34.29644943230295</v>
          </cell>
          <cell r="J87">
            <v>33.843604384065102</v>
          </cell>
          <cell r="K87">
            <v>33.953534160267772</v>
          </cell>
          <cell r="L87">
            <v>34.636083218481325</v>
          </cell>
          <cell r="M87">
            <v>34.360438406510468</v>
          </cell>
          <cell r="N87">
            <v>35.038065235938831</v>
          </cell>
          <cell r="O87">
            <v>36.700137822405985</v>
          </cell>
          <cell r="P87">
            <v>36.509811642711824</v>
          </cell>
          <cell r="Q87">
            <v>37.317057163483625</v>
          </cell>
          <cell r="R87">
            <v>36.537704272494587</v>
          </cell>
          <cell r="S87">
            <v>34.956028089518938</v>
          </cell>
          <cell r="T87">
            <v>35.120102382358731</v>
          </cell>
          <cell r="U87">
            <v>35.11025792478835</v>
          </cell>
          <cell r="V87">
            <v>35.556540001312598</v>
          </cell>
          <cell r="W87">
            <v>34.978998490516503</v>
          </cell>
          <cell r="X87">
            <v>37.792872612719037</v>
          </cell>
          <cell r="Y87">
            <v>38.691999737481133</v>
          </cell>
        </row>
        <row r="88">
          <cell r="B88">
            <v>14.74863818336943</v>
          </cell>
          <cell r="C88">
            <v>15.135853514471354</v>
          </cell>
          <cell r="D88">
            <v>15.400013125943428</v>
          </cell>
          <cell r="E88">
            <v>15.672376452057492</v>
          </cell>
          <cell r="F88">
            <v>15.8282470302553</v>
          </cell>
          <cell r="G88">
            <v>17.703616197414192</v>
          </cell>
          <cell r="H88">
            <v>18.258187307212705</v>
          </cell>
          <cell r="I88">
            <v>19.639692852923805</v>
          </cell>
          <cell r="J88">
            <v>19.743059657412875</v>
          </cell>
          <cell r="K88">
            <v>19.49038524643959</v>
          </cell>
          <cell r="L88">
            <v>20.386230885344887</v>
          </cell>
          <cell r="M88">
            <v>20.295990024282997</v>
          </cell>
          <cell r="N88">
            <v>20.791494388659185</v>
          </cell>
          <cell r="O88">
            <v>21.229572750541447</v>
          </cell>
          <cell r="P88">
            <v>21.280435781321781</v>
          </cell>
          <cell r="Q88">
            <v>21.040887313775677</v>
          </cell>
          <cell r="R88">
            <v>20.821027761370349</v>
          </cell>
          <cell r="S88">
            <v>20.824309247227145</v>
          </cell>
          <cell r="T88">
            <v>20.066286014307281</v>
          </cell>
          <cell r="U88">
            <v>17.829953402900834</v>
          </cell>
          <cell r="V88">
            <v>18.05145369823456</v>
          </cell>
          <cell r="W88">
            <v>16.976767080133886</v>
          </cell>
          <cell r="X88">
            <v>18.35991336877338</v>
          </cell>
          <cell r="Y88">
            <v>19.094966200695676</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I0102a"/>
      <sheetName val="AVI0102b"/>
      <sheetName val="AVI0102c"/>
    </sheetNames>
    <sheetDataSet>
      <sheetData sheetId="0"/>
      <sheetData sheetId="1">
        <row r="15">
          <cell r="D15">
            <v>20.6958205</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I0102a"/>
      <sheetName val="AVI0102b"/>
      <sheetName val="AVI0102c"/>
    </sheetNames>
    <sheetDataSet>
      <sheetData sheetId="0"/>
      <sheetData sheetId="1">
        <row r="15">
          <cell r="C15">
            <v>22.553290499999999</v>
          </cell>
          <cell r="D15">
            <v>23.889879499999999</v>
          </cell>
          <cell r="E15">
            <v>24.719333500000001</v>
          </cell>
          <cell r="F15">
            <v>24.491126999999999</v>
          </cell>
          <cell r="G15">
            <v>23.996518999999999</v>
          </cell>
          <cell r="H15">
            <v>22.789440500000001</v>
          </cell>
          <cell r="I15">
            <v>20.870298999999999</v>
          </cell>
          <cell r="J15">
            <v>19.010985999999999</v>
          </cell>
          <cell r="K15">
            <v>18.9085985</v>
          </cell>
          <cell r="L15">
            <v>18.783526500000001</v>
          </cell>
          <cell r="M15">
            <v>19.192260000000001</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5"/>
    </sheetNames>
    <sheetDataSet>
      <sheetData sheetId="0">
        <row r="2">
          <cell r="BM2">
            <v>1618.6001328</v>
          </cell>
          <cell r="BN2">
            <v>1601.7315156</v>
          </cell>
          <cell r="BO2">
            <v>1536.9994007999999</v>
          </cell>
          <cell r="BP2">
            <v>1525.6615464000001</v>
          </cell>
          <cell r="BQ2">
            <v>1578.8967084000001</v>
          </cell>
          <cell r="BR2">
            <v>1518.8227045199999</v>
          </cell>
          <cell r="BS2">
            <v>1443.1984579308905</v>
          </cell>
          <cell r="BT2">
            <v>1447.6899397499053</v>
          </cell>
          <cell r="BU2">
            <v>1444.9548986877608</v>
          </cell>
          <cell r="BV2">
            <v>1432.8010784160056</v>
          </cell>
          <cell r="BW2">
            <v>1486.5719980696019</v>
          </cell>
          <cell r="BX2">
            <v>1483.9124214562546</v>
          </cell>
          <cell r="BY2">
            <v>1413.6264464399198</v>
          </cell>
          <cell r="BZ2">
            <v>1426.6183329341482</v>
          </cell>
          <cell r="CA2">
            <v>1377.9779379090651</v>
          </cell>
          <cell r="CB2">
            <v>1352.4699544169046</v>
          </cell>
          <cell r="CC2">
            <v>1316.4221067757114</v>
          </cell>
          <cell r="CD2">
            <v>1278.6605551919779</v>
          </cell>
          <cell r="CE2">
            <v>1216.3792098644269</v>
          </cell>
          <cell r="CF2">
            <v>1021.1038721263579</v>
          </cell>
          <cell r="CG2">
            <v>1093.1259137907912</v>
          </cell>
          <cell r="CH2">
            <v>1019.221333853823</v>
          </cell>
          <cell r="CI2">
            <v>991.18687828244936</v>
          </cell>
          <cell r="CJ2">
            <v>1014.5211685344459</v>
          </cell>
        </row>
        <row r="3">
          <cell r="BM3">
            <v>2036.2501800000002</v>
          </cell>
          <cell r="BN3">
            <v>2008.5335640000001</v>
          </cell>
          <cell r="BO3">
            <v>2066.3951400000001</v>
          </cell>
          <cell r="BP3">
            <v>2094.4048320000002</v>
          </cell>
          <cell r="BQ3">
            <v>2103.9926040000005</v>
          </cell>
          <cell r="BR3">
            <v>2103.3645840000004</v>
          </cell>
          <cell r="BS3">
            <v>2190.5915042418201</v>
          </cell>
          <cell r="BT3">
            <v>2222.4593872432347</v>
          </cell>
          <cell r="BU3">
            <v>2251.3255296840157</v>
          </cell>
          <cell r="BV3">
            <v>2296.5894666387017</v>
          </cell>
          <cell r="BW3">
            <v>2322.0460418142948</v>
          </cell>
          <cell r="BX3">
            <v>2308.4876994441956</v>
          </cell>
          <cell r="BY3">
            <v>2331.4131281576583</v>
          </cell>
          <cell r="BZ3">
            <v>2359.9227914103844</v>
          </cell>
          <cell r="CA3">
            <v>2402.1405441421416</v>
          </cell>
          <cell r="CB3">
            <v>2461.5523217109348</v>
          </cell>
          <cell r="CC3">
            <v>2491.2065603346277</v>
          </cell>
          <cell r="CD3">
            <v>2502.4892700256255</v>
          </cell>
          <cell r="CE3">
            <v>2402.9050534868898</v>
          </cell>
          <cell r="CF3">
            <v>2319.1781266361609</v>
          </cell>
          <cell r="CG3">
            <v>2287.5190964765343</v>
          </cell>
          <cell r="CH3">
            <v>2282.8115482039493</v>
          </cell>
          <cell r="CI3">
            <v>2251.1981450785202</v>
          </cell>
          <cell r="CJ3">
            <v>2236.4999678995141</v>
          </cell>
        </row>
        <row r="4">
          <cell r="BM4">
            <v>1706.3512739999999</v>
          </cell>
          <cell r="BN4">
            <v>1874.3340636</v>
          </cell>
          <cell r="BO4">
            <v>1844.9678484000003</v>
          </cell>
          <cell r="BP4">
            <v>1907.0287848</v>
          </cell>
          <cell r="BQ4">
            <v>1839.9562487999999</v>
          </cell>
          <cell r="BR4">
            <v>1787.3742275999998</v>
          </cell>
          <cell r="BS4">
            <v>2014.6833377362886</v>
          </cell>
          <cell r="BT4">
            <v>1874.6559939540887</v>
          </cell>
          <cell r="BU4">
            <v>1931.1989002296345</v>
          </cell>
          <cell r="BV4">
            <v>1930.9868886493698</v>
          </cell>
          <cell r="BW4">
            <v>1961.5650499394701</v>
          </cell>
          <cell r="BX4">
            <v>2017.1302729190782</v>
          </cell>
          <cell r="BY4">
            <v>1987.4995494464004</v>
          </cell>
          <cell r="BZ4">
            <v>2021.9324172572187</v>
          </cell>
          <cell r="CA4">
            <v>2065.4660357547623</v>
          </cell>
          <cell r="CB4">
            <v>2001.5174045832086</v>
          </cell>
          <cell r="CC4">
            <v>1950.0082483487033</v>
          </cell>
          <cell r="CD4">
            <v>1881.2307328871659</v>
          </cell>
          <cell r="CE4">
            <v>1902.7988084843719</v>
          </cell>
          <cell r="CF4">
            <v>1844.4173194008713</v>
          </cell>
          <cell r="CG4">
            <v>2033.5949514452666</v>
          </cell>
          <cell r="CH4">
            <v>1627.0903829220172</v>
          </cell>
          <cell r="CI4">
            <v>1830.4703259681723</v>
          </cell>
          <cell r="CJ4">
            <v>1833.5756250751763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m BRE"/>
      <sheetName val="Check latest data"/>
      <sheetName val="Sheet3"/>
    </sheetNames>
    <sheetDataSet>
      <sheetData sheetId="0">
        <row r="52">
          <cell r="A52">
            <v>22639.314600000002</v>
          </cell>
          <cell r="B52">
            <v>22862.734</v>
          </cell>
          <cell r="C52">
            <v>23032.2114</v>
          </cell>
          <cell r="D52">
            <v>23201.6888</v>
          </cell>
          <cell r="E52">
            <v>23371.1662</v>
          </cell>
          <cell r="F52">
            <v>23540.643599999999</v>
          </cell>
          <cell r="G52">
            <v>23710.120999999999</v>
          </cell>
          <cell r="H52">
            <v>23879.598399999999</v>
          </cell>
          <cell r="I52">
            <v>24049.075799999999</v>
          </cell>
          <cell r="J52">
            <v>24218.553199999998</v>
          </cell>
          <cell r="K52">
            <v>24388.030599999998</v>
          </cell>
          <cell r="L52">
            <v>24557.507999999998</v>
          </cell>
          <cell r="M52">
            <v>24753.895299999996</v>
          </cell>
          <cell r="N52">
            <v>24950.282599999999</v>
          </cell>
          <cell r="O52">
            <v>25146.669900000001</v>
          </cell>
          <cell r="P52">
            <v>25343.057199999999</v>
          </cell>
          <cell r="Q52">
            <v>25539.444500000001</v>
          </cell>
          <cell r="R52">
            <v>25735.831800000004</v>
          </cell>
          <cell r="S52">
            <v>25932.219099999998</v>
          </cell>
          <cell r="T52">
            <v>26128.606400000001</v>
          </cell>
          <cell r="U52">
            <v>26324.993699999999</v>
          </cell>
          <cell r="V52">
            <v>26521.381000000001</v>
          </cell>
          <cell r="W52">
            <v>26794.432000000004</v>
          </cell>
          <cell r="X52">
            <v>27065.335999999999</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sion"/>
      <sheetName val="Activity"/>
      <sheetName val="For annex II"/>
    </sheetNames>
    <sheetDataSet>
      <sheetData sheetId="0"/>
      <sheetData sheetId="1"/>
      <sheetData sheetId="2">
        <row r="3">
          <cell r="F3">
            <v>68288.040982754988</v>
          </cell>
          <cell r="G3">
            <v>67613.778434491585</v>
          </cell>
          <cell r="H3">
            <v>68123.519787987636</v>
          </cell>
          <cell r="I3">
            <v>67590.581377268507</v>
          </cell>
          <cell r="J3">
            <v>65081.355492915704</v>
          </cell>
          <cell r="K3">
            <v>62836.393651209415</v>
          </cell>
          <cell r="L3">
            <v>64419.753830178859</v>
          </cell>
          <cell r="M3">
            <v>64183.420788270654</v>
          </cell>
          <cell r="N3">
            <v>63153.220899119187</v>
          </cell>
          <cell r="O3">
            <v>63477.657945200735</v>
          </cell>
          <cell r="P3">
            <v>62724.278706858677</v>
          </cell>
          <cell r="Q3">
            <v>61609.827895642855</v>
          </cell>
          <cell r="R3">
            <v>61496.393758604252</v>
          </cell>
          <cell r="S3">
            <v>58922.846324268139</v>
          </cell>
          <cell r="T3">
            <v>57767.002540481371</v>
          </cell>
          <cell r="U3">
            <v>55947.491264689677</v>
          </cell>
          <cell r="V3">
            <v>53571.980505011255</v>
          </cell>
          <cell r="W3">
            <v>52085.002336130558</v>
          </cell>
          <cell r="X3">
            <v>48895.096493378318</v>
          </cell>
          <cell r="Y3">
            <v>46157.898447617328</v>
          </cell>
          <cell r="Z3">
            <v>43075.676516162472</v>
          </cell>
          <cell r="AA3">
            <v>40902.563378029561</v>
          </cell>
          <cell r="AB3">
            <v>38939.799898340141</v>
          </cell>
          <cell r="AC3">
            <v>36917.309813931897</v>
          </cell>
        </row>
        <row r="4">
          <cell r="F4">
            <v>2708.9527128418381</v>
          </cell>
          <cell r="G4">
            <v>3183.6079118810321</v>
          </cell>
          <cell r="H4">
            <v>3925.9783958081202</v>
          </cell>
          <cell r="I4">
            <v>5082.3662545884026</v>
          </cell>
          <cell r="J4">
            <v>6522.7993131163075</v>
          </cell>
          <cell r="K4">
            <v>7862.2500552401398</v>
          </cell>
          <cell r="L4">
            <v>8959.1298420307758</v>
          </cell>
          <cell r="M4">
            <v>9791.0027008417474</v>
          </cell>
          <cell r="N4">
            <v>10273.099833245446</v>
          </cell>
          <cell r="O4">
            <v>11436.503751707605</v>
          </cell>
          <cell r="P4">
            <v>12043.240682108371</v>
          </cell>
          <cell r="Q4">
            <v>12894.403801560276</v>
          </cell>
          <cell r="R4">
            <v>14233.80177122971</v>
          </cell>
          <cell r="S4">
            <v>15481.206727248873</v>
          </cell>
          <cell r="T4">
            <v>17057.053822628073</v>
          </cell>
          <cell r="U4">
            <v>18445.57959947368</v>
          </cell>
          <cell r="V4">
            <v>19850.26666267779</v>
          </cell>
          <cell r="W4">
            <v>21030.920630079065</v>
          </cell>
          <cell r="X4">
            <v>22350.085870674753</v>
          </cell>
          <cell r="Y4">
            <v>22420.374342284867</v>
          </cell>
          <cell r="Z4">
            <v>22439.426104458791</v>
          </cell>
          <cell r="AA4">
            <v>23424.638391535776</v>
          </cell>
          <cell r="AB4">
            <v>24502.609227908346</v>
          </cell>
          <cell r="AC4">
            <v>25172.396261600905</v>
          </cell>
        </row>
        <row r="6">
          <cell r="F6">
            <v>6215.5525990800006</v>
          </cell>
          <cell r="G6">
            <v>6014.3914648950004</v>
          </cell>
          <cell r="H6">
            <v>5650.48228569</v>
          </cell>
          <cell r="I6">
            <v>5371.2880859549996</v>
          </cell>
          <cell r="J6">
            <v>4968.8786457750002</v>
          </cell>
          <cell r="K6">
            <v>4413.6952696650005</v>
          </cell>
          <cell r="L6">
            <v>4195.9657169100001</v>
          </cell>
          <cell r="M6">
            <v>3901.1333377499991</v>
          </cell>
          <cell r="N6">
            <v>3648.0074122799992</v>
          </cell>
          <cell r="O6">
            <v>3062.9456521950001</v>
          </cell>
          <cell r="P6">
            <v>2636.9616296099998</v>
          </cell>
          <cell r="Q6">
            <v>2245.8168620249999</v>
          </cell>
          <cell r="R6">
            <v>1913.6275071731691</v>
          </cell>
          <cell r="S6">
            <v>1624.0469801502486</v>
          </cell>
          <cell r="T6">
            <v>1423.6583341856001</v>
          </cell>
          <cell r="U6">
            <v>1220.0584696424767</v>
          </cell>
          <cell r="V6">
            <v>1212.9153780367164</v>
          </cell>
          <cell r="W6">
            <v>1126.5470400315091</v>
          </cell>
          <cell r="X6">
            <v>1009.3512863351231</v>
          </cell>
          <cell r="Y6">
            <v>889.48662440909618</v>
          </cell>
          <cell r="Z6">
            <v>802.8203289053497</v>
          </cell>
          <cell r="AA6">
            <v>749.53873899917949</v>
          </cell>
          <cell r="AB6">
            <v>700.98353835150101</v>
          </cell>
          <cell r="AC6">
            <v>676.93799540890052</v>
          </cell>
        </row>
        <row r="7">
          <cell r="F7">
            <v>3099.2509301042419</v>
          </cell>
          <cell r="G7">
            <v>3675.1678290617783</v>
          </cell>
          <cell r="H7">
            <v>4005.1059371663564</v>
          </cell>
          <cell r="I7">
            <v>4494.6206863440175</v>
          </cell>
          <cell r="J7">
            <v>5202.8738180712235</v>
          </cell>
          <cell r="K7">
            <v>6051.5893698547543</v>
          </cell>
          <cell r="L7">
            <v>6892.2434922284601</v>
          </cell>
          <cell r="M7">
            <v>7840.0852624318222</v>
          </cell>
          <cell r="N7">
            <v>8601.9055603288944</v>
          </cell>
          <cell r="O7">
            <v>9407.5118977575694</v>
          </cell>
          <cell r="P7">
            <v>10037.469450934967</v>
          </cell>
          <cell r="Q7">
            <v>10748.957943590121</v>
          </cell>
          <cell r="R7">
            <v>11352.542317028745</v>
          </cell>
          <cell r="S7">
            <v>12165.922114831006</v>
          </cell>
          <cell r="T7">
            <v>12940.880691121989</v>
          </cell>
          <cell r="U7">
            <v>13432.954265374136</v>
          </cell>
          <cell r="V7">
            <v>13909.456539406869</v>
          </cell>
          <cell r="W7">
            <v>14531.329375065521</v>
          </cell>
          <cell r="X7">
            <v>14253.537676265643</v>
          </cell>
          <cell r="Y7">
            <v>13876.124978204047</v>
          </cell>
          <cell r="Z7">
            <v>14012.598997714837</v>
          </cell>
          <cell r="AA7">
            <v>14291.860762061631</v>
          </cell>
          <cell r="AB7">
            <v>14482.750980989</v>
          </cell>
          <cell r="AC7">
            <v>14913.130777296732</v>
          </cell>
        </row>
        <row r="8">
          <cell r="F8">
            <v>23668.771973596529</v>
          </cell>
          <cell r="G8">
            <v>22574.678102011534</v>
          </cell>
          <cell r="H8">
            <v>23018.939150108414</v>
          </cell>
          <cell r="I8">
            <v>23467.521775177658</v>
          </cell>
          <cell r="J8">
            <v>24804.68400532271</v>
          </cell>
          <cell r="K8">
            <v>24160.489581918955</v>
          </cell>
          <cell r="L8">
            <v>25053.634342409096</v>
          </cell>
          <cell r="M8">
            <v>25091.812512526125</v>
          </cell>
          <cell r="N8">
            <v>24288.341787115212</v>
          </cell>
          <cell r="O8">
            <v>23245.389601322022</v>
          </cell>
          <cell r="P8">
            <v>22329.468023435253</v>
          </cell>
          <cell r="Q8">
            <v>22106.835771680609</v>
          </cell>
          <cell r="R8">
            <v>22725.552226187148</v>
          </cell>
          <cell r="S8">
            <v>22779.105909583897</v>
          </cell>
          <cell r="T8">
            <v>22917.062843657834</v>
          </cell>
          <cell r="U8">
            <v>23654.046320405407</v>
          </cell>
          <cell r="V8">
            <v>24080.182278111955</v>
          </cell>
          <cell r="W8">
            <v>24827.579714886579</v>
          </cell>
          <cell r="X8">
            <v>22400.706920168857</v>
          </cell>
          <cell r="Y8">
            <v>21574.690271749594</v>
          </cell>
          <cell r="Z8">
            <v>23332.636707069396</v>
          </cell>
          <cell r="AA8">
            <v>23154.934682040061</v>
          </cell>
          <cell r="AB8">
            <v>24020.469089254071</v>
          </cell>
          <cell r="AC8">
            <v>24036.694787050939</v>
          </cell>
        </row>
        <row r="73">
          <cell r="D73">
            <v>203.09627414604378</v>
          </cell>
          <cell r="E73">
            <v>199.71111506412007</v>
          </cell>
          <cell r="F73">
            <v>187.67594476427459</v>
          </cell>
          <cell r="G73">
            <v>170.30353140146482</v>
          </cell>
          <cell r="H73">
            <v>166.14727292952523</v>
          </cell>
          <cell r="I73">
            <v>162.91056204527158</v>
          </cell>
          <cell r="J73">
            <v>162.56148198166352</v>
          </cell>
          <cell r="K73">
            <v>149.72939592462595</v>
          </cell>
          <cell r="L73">
            <v>154.72747470239759</v>
          </cell>
          <cell r="M73">
            <v>146.57706019607829</v>
          </cell>
          <cell r="N73">
            <v>158.1544253931892</v>
          </cell>
          <cell r="O73">
            <v>168.60276962940057</v>
          </cell>
          <cell r="P73">
            <v>164.33958617661381</v>
          </cell>
          <cell r="Q73">
            <v>173.42353280240752</v>
          </cell>
          <cell r="R73">
            <v>173.03451980874576</v>
          </cell>
          <cell r="S73">
            <v>172.76753868535408</v>
          </cell>
          <cell r="T73">
            <v>181.8350194811249</v>
          </cell>
          <cell r="U73">
            <v>177.64052997128769</v>
          </cell>
          <cell r="V73">
            <v>172.62651566210971</v>
          </cell>
          <cell r="W73">
            <v>150.94804167223816</v>
          </cell>
          <cell r="X73">
            <v>156.44775011059764</v>
          </cell>
          <cell r="Y73">
            <v>143.929224851257</v>
          </cell>
          <cell r="Z73">
            <v>157.72036660012714</v>
          </cell>
          <cell r="AA73">
            <v>146.51962621168977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3"/>
    </sheetNames>
    <sheetDataSet>
      <sheetData sheetId="0">
        <row r="31">
          <cell r="AC31">
            <v>1090.5696</v>
          </cell>
          <cell r="AD31">
            <v>1100.5344000000002</v>
          </cell>
          <cell r="AE31">
            <v>1093.374</v>
          </cell>
          <cell r="AF31">
            <v>1099.5588</v>
          </cell>
          <cell r="AG31">
            <v>1106.9136000000001</v>
          </cell>
          <cell r="AH31">
            <v>1135.836</v>
          </cell>
          <cell r="AI31">
            <v>1174.4459999999999</v>
          </cell>
          <cell r="AJ31">
            <v>1166.8788</v>
          </cell>
          <cell r="AK31">
            <v>1201.5504000000001</v>
          </cell>
          <cell r="AL31">
            <v>1211.7888</v>
          </cell>
          <cell r="AM31">
            <v>1230.4188000000001</v>
          </cell>
          <cell r="AN31">
            <v>1271.0052000000001</v>
          </cell>
          <cell r="AO31">
            <v>1274.3766695361232</v>
          </cell>
          <cell r="AP31">
            <v>1305.3611942070934</v>
          </cell>
          <cell r="AQ31">
            <v>1289.9275126355258</v>
          </cell>
          <cell r="AR31">
            <v>1303.9636773085113</v>
          </cell>
          <cell r="AS31">
            <v>1300.4354347237709</v>
          </cell>
          <cell r="AT31">
            <v>1300.7419567343568</v>
          </cell>
          <cell r="AU31">
            <v>1278.8603460801055</v>
          </cell>
          <cell r="AV31">
            <v>1231.2390216793483</v>
          </cell>
          <cell r="AW31">
            <v>1252.0268560800384</v>
          </cell>
          <cell r="AX31">
            <v>1196.3225822501774</v>
          </cell>
          <cell r="AY31">
            <v>1181.4894440656003</v>
          </cell>
          <cell r="AZ31">
            <v>1165.3358063856163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DNI statistics"/>
      <sheetName val="vkm"/>
      <sheetName val="comparison to rt19-13vkm.xlsx"/>
    </sheetNames>
    <sheetDataSet>
      <sheetData sheetId="0"/>
      <sheetData sheetId="1">
        <row r="43">
          <cell r="G43">
            <v>136000</v>
          </cell>
          <cell r="H43">
            <v>130000</v>
          </cell>
          <cell r="I43">
            <v>127000</v>
          </cell>
          <cell r="J43">
            <v>135000</v>
          </cell>
          <cell r="K43">
            <v>144000</v>
          </cell>
          <cell r="L43">
            <v>150000</v>
          </cell>
          <cell r="M43">
            <v>154000</v>
          </cell>
          <cell r="N43">
            <v>157000</v>
          </cell>
          <cell r="O43">
            <v>160000</v>
          </cell>
          <cell r="P43">
            <v>158000</v>
          </cell>
          <cell r="Q43">
            <v>159000</v>
          </cell>
          <cell r="R43">
            <v>159000</v>
          </cell>
          <cell r="S43">
            <v>159000</v>
          </cell>
          <cell r="T43">
            <v>162000</v>
          </cell>
          <cell r="U43">
            <v>163000</v>
          </cell>
          <cell r="V43">
            <v>163000</v>
          </cell>
          <cell r="W43">
            <v>163000</v>
          </cell>
          <cell r="X43">
            <v>169000</v>
          </cell>
          <cell r="Y43">
            <v>157000</v>
          </cell>
          <cell r="Z43">
            <v>137000</v>
          </cell>
          <cell r="AA43">
            <v>151000</v>
          </cell>
          <cell r="AB43">
            <v>146733.34161165528</v>
          </cell>
          <cell r="AC43">
            <v>143166.76134688669</v>
          </cell>
          <cell r="AD43">
            <v>144405.66286808928</v>
          </cell>
        </row>
        <row r="49">
          <cell r="G49">
            <v>554558.56268250663</v>
          </cell>
          <cell r="H49">
            <v>553827.62371760199</v>
          </cell>
          <cell r="I49">
            <v>558956.88493471628</v>
          </cell>
          <cell r="J49">
            <v>559590.12077713304</v>
          </cell>
          <cell r="K49">
            <v>571131.95929496561</v>
          </cell>
          <cell r="L49">
            <v>581345.78448688495</v>
          </cell>
          <cell r="M49">
            <v>596040.65737889346</v>
          </cell>
          <cell r="N49">
            <v>606059.18010792648</v>
          </cell>
          <cell r="O49">
            <v>609205.43707057531</v>
          </cell>
          <cell r="P49">
            <v>621108.39124175138</v>
          </cell>
          <cell r="Q49">
            <v>619748.52623290673</v>
          </cell>
          <cell r="R49">
            <v>628601.71958069247</v>
          </cell>
          <cell r="S49">
            <v>644652.80086530163</v>
          </cell>
          <cell r="T49">
            <v>641662.3371010581</v>
          </cell>
          <cell r="U49">
            <v>645581.47240346589</v>
          </cell>
          <cell r="V49">
            <v>643697.02014808089</v>
          </cell>
          <cell r="W49">
            <v>651707.28601433919</v>
          </cell>
          <cell r="X49">
            <v>649572.89943328209</v>
          </cell>
          <cell r="Y49">
            <v>654685.46598599409</v>
          </cell>
          <cell r="Z49">
            <v>650273.50003141584</v>
          </cell>
          <cell r="AA49">
            <v>629681.11328868882</v>
          </cell>
          <cell r="AB49">
            <v>632638.68889536732</v>
          </cell>
          <cell r="AC49">
            <v>633112.14290611772</v>
          </cell>
          <cell r="AD49">
            <v>633112.3239734961</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MineralProducts"/>
      <sheetName val="Chemicals"/>
    </sheetNames>
    <sheetDataSet>
      <sheetData sheetId="0"/>
      <sheetData sheetId="1">
        <row r="91">
          <cell r="D91">
            <v>9957.0746698325602</v>
          </cell>
          <cell r="E91">
            <v>8452.3737549075759</v>
          </cell>
          <cell r="F91">
            <v>7448.137157683961</v>
          </cell>
          <cell r="G91">
            <v>6461.638057466178</v>
          </cell>
          <cell r="H91">
            <v>6941.2680673268769</v>
          </cell>
          <cell r="I91">
            <v>6268.6329352255434</v>
          </cell>
          <cell r="J91">
            <v>5849.6312978237793</v>
          </cell>
          <cell r="K91">
            <v>5644.6835636524111</v>
          </cell>
          <cell r="L91">
            <v>5220.9214511766568</v>
          </cell>
          <cell r="M91">
            <v>4739.651169689686</v>
          </cell>
          <cell r="N91">
            <v>6598.3259548874566</v>
          </cell>
          <cell r="O91">
            <v>6669.8144997660256</v>
          </cell>
          <cell r="P91">
            <v>6191.1943865586254</v>
          </cell>
          <cell r="Q91">
            <v>6116.8131164874594</v>
          </cell>
          <cell r="R91">
            <v>5700.8432845822108</v>
          </cell>
          <cell r="S91">
            <v>6648.7765327237739</v>
          </cell>
          <cell r="T91">
            <v>6325.6551687722367</v>
          </cell>
          <cell r="U91">
            <v>6575.8203089249691</v>
          </cell>
          <cell r="V91">
            <v>7602.7876310901738</v>
          </cell>
          <cell r="W91">
            <v>6460.3640546234892</v>
          </cell>
          <cell r="X91">
            <v>6597.850696446756</v>
          </cell>
          <cell r="Y91">
            <v>5974.2514161987383</v>
          </cell>
          <cell r="Z91">
            <v>5915.086815713501</v>
          </cell>
          <cell r="AA91">
            <v>6035.080676641137</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Sites"/>
      <sheetName val="Activity"/>
      <sheetName val="Production"/>
      <sheetName val="Corus data"/>
      <sheetName val="PI"/>
      <sheetName val="TempPoints"/>
      <sheetName val="PI - VOC"/>
      <sheetName val="BRT"/>
      <sheetName val="Site calcs - integrated"/>
      <sheetName val="Site calcs - other"/>
      <sheetName val="Emission factors"/>
      <sheetName val="Emissions"/>
      <sheetName val="Other data"/>
      <sheetName val="Point sources"/>
      <sheetName val="Output_activities"/>
      <sheetName val="Output_factors"/>
      <sheetName val="Output_references"/>
      <sheetName val="Output_points"/>
      <sheetName val="Output_recalculations"/>
      <sheetName val="ChangeLog"/>
      <sheetName val="MetaData"/>
    </sheetNames>
    <sheetDataSet>
      <sheetData sheetId="0"/>
      <sheetData sheetId="1"/>
      <sheetData sheetId="2">
        <row r="16">
          <cell r="Z16">
            <v>13.169</v>
          </cell>
          <cell r="AA16">
            <v>12.54</v>
          </cell>
          <cell r="AB16">
            <v>12.090999999999999</v>
          </cell>
          <cell r="AC16">
            <v>12.33</v>
          </cell>
          <cell r="AD16">
            <v>12.909000000000001</v>
          </cell>
          <cell r="AE16">
            <v>13.083</v>
          </cell>
          <cell r="AF16">
            <v>13.759</v>
          </cell>
          <cell r="AG16">
            <v>13.987</v>
          </cell>
          <cell r="AH16">
            <v>13.426</v>
          </cell>
          <cell r="AI16">
            <v>12.632999999999999</v>
          </cell>
          <cell r="AJ16">
            <v>11.551</v>
          </cell>
          <cell r="AK16">
            <v>10.271000000000001</v>
          </cell>
          <cell r="AL16">
            <v>8.9559999999999995</v>
          </cell>
          <cell r="AM16">
            <v>10.63</v>
          </cell>
          <cell r="AN16">
            <v>10.667</v>
          </cell>
          <cell r="AO16">
            <v>10.549700000000001</v>
          </cell>
          <cell r="AP16">
            <v>11.2026</v>
          </cell>
          <cell r="AQ16">
            <v>11.3619</v>
          </cell>
          <cell r="AR16">
            <v>10.478</v>
          </cell>
          <cell r="AS16">
            <v>7.9550000000000001</v>
          </cell>
          <cell r="AT16">
            <v>7.3228999999999997</v>
          </cell>
          <cell r="AU16">
            <v>6.9462000000000002</v>
          </cell>
          <cell r="AV16">
            <v>7.5251000000000001</v>
          </cell>
          <cell r="AW16">
            <v>9.9151000000000007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aei13"/>
      <sheetName val="naei12-before taking off taxi"/>
      <sheetName val="naei12"/>
      <sheetName val="naei11"/>
      <sheetName val="naei10"/>
      <sheetName val="naei09"/>
      <sheetName val="naei08 revised"/>
      <sheetName val="Trend_NI"/>
      <sheetName val="Trend_GB"/>
      <sheetName val="Trend_UK"/>
    </sheetNames>
    <sheetDataSet>
      <sheetData sheetId="0"/>
      <sheetData sheetId="1">
        <row r="74">
          <cell r="C74">
            <v>142.1870469677844</v>
          </cell>
        </row>
        <row r="132">
          <cell r="C132">
            <v>332.47106945582198</v>
          </cell>
          <cell r="D132">
            <v>329.42289829107278</v>
          </cell>
          <cell r="E132">
            <v>328.57966382063881</v>
          </cell>
          <cell r="F132">
            <v>322.46687940830168</v>
          </cell>
          <cell r="G132">
            <v>321.53207411877963</v>
          </cell>
          <cell r="H132">
            <v>320.34137592292973</v>
          </cell>
          <cell r="I132">
            <v>323.27929775764596</v>
          </cell>
          <cell r="J132">
            <v>324.39067452335541</v>
          </cell>
          <cell r="K132">
            <v>326.43524811940017</v>
          </cell>
          <cell r="L132">
            <v>326.92455356047157</v>
          </cell>
          <cell r="M132">
            <v>322.25773302356208</v>
          </cell>
          <cell r="N132">
            <v>321.82752936666816</v>
          </cell>
          <cell r="O132">
            <v>321.72046004587799</v>
          </cell>
          <cell r="P132">
            <v>312.64674615981926</v>
          </cell>
          <cell r="Q132">
            <v>306.99043738981879</v>
          </cell>
          <cell r="R132">
            <v>296.05564944132925</v>
          </cell>
          <cell r="S132">
            <v>289.87439213716704</v>
          </cell>
          <cell r="T132">
            <v>280.94585516220951</v>
          </cell>
          <cell r="U132">
            <v>264.36799663057212</v>
          </cell>
          <cell r="V132">
            <v>261.93991224990197</v>
          </cell>
          <cell r="W132">
            <v>250.32452020924376</v>
          </cell>
          <cell r="X132">
            <v>241.3934663296867</v>
          </cell>
          <cell r="Y132">
            <v>231.90766387473101</v>
          </cell>
          <cell r="Z132">
            <v>222.71178849605059</v>
          </cell>
        </row>
        <row r="133">
          <cell r="C133">
            <v>14.720439170692423</v>
          </cell>
          <cell r="D133">
            <v>17.311202034150206</v>
          </cell>
          <cell r="E133">
            <v>21.365833728856284</v>
          </cell>
          <cell r="F133">
            <v>27.875257810190099</v>
          </cell>
          <cell r="G133">
            <v>36.03608410870855</v>
          </cell>
          <cell r="H133">
            <v>43.621394406554977</v>
          </cell>
          <cell r="I133">
            <v>49.883530144125167</v>
          </cell>
          <cell r="J133">
            <v>55.044560224702096</v>
          </cell>
          <cell r="K133">
            <v>58.197522893943699</v>
          </cell>
          <cell r="L133">
            <v>65.220180475630954</v>
          </cell>
          <cell r="M133">
            <v>69.023741802556003</v>
          </cell>
          <cell r="N133">
            <v>75.042050192585478</v>
          </cell>
          <cell r="O133">
            <v>84.555047592594576</v>
          </cell>
          <cell r="P133">
            <v>93.289909216148118</v>
          </cell>
          <cell r="Q133">
            <v>103.99042084845354</v>
          </cell>
          <cell r="R133">
            <v>113.53579427967063</v>
          </cell>
          <cell r="S133">
            <v>124.59298928941685</v>
          </cell>
          <cell r="T133">
            <v>134.72135528917966</v>
          </cell>
          <cell r="U133">
            <v>147.87037760580714</v>
          </cell>
          <cell r="V133">
            <v>150.10839058337757</v>
          </cell>
          <cell r="W133">
            <v>153.45856585315119</v>
          </cell>
          <cell r="X133">
            <v>163.82443802131326</v>
          </cell>
          <cell r="Y133">
            <v>172.62360271846887</v>
          </cell>
          <cell r="Z133">
            <v>181.32915512965872</v>
          </cell>
        </row>
      </sheetData>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Table II-1 and II-3"/>
      <sheetName val="Table II-2 additional priority"/>
      <sheetName val="Table II-3 supplementary"/>
      <sheetName val="Table II-1 and II-3_2010"/>
      <sheetName val="Table II-2 additional prior2010"/>
      <sheetName val="tkm"/>
      <sheetName val="pkm"/>
      <sheetName val="air-passenger"/>
      <sheetName val="Dukes"/>
      <sheetName val="2011 NAEI"/>
    </sheetNames>
    <sheetDataSet>
      <sheetData sheetId="0"/>
      <sheetData sheetId="1">
        <row r="337">
          <cell r="D337">
            <v>1.5973046652885314</v>
          </cell>
        </row>
      </sheetData>
      <sheetData sheetId="2"/>
      <sheetData sheetId="3"/>
      <sheetData sheetId="4"/>
      <sheetData sheetId="5"/>
      <sheetData sheetId="6"/>
      <sheetData sheetId="7"/>
      <sheetData sheetId="8">
        <row r="69">
          <cell r="B69">
            <v>12.5</v>
          </cell>
          <cell r="C69">
            <v>11.5</v>
          </cell>
          <cell r="D69">
            <v>11.6</v>
          </cell>
          <cell r="E69">
            <v>12.1</v>
          </cell>
          <cell r="F69">
            <v>13</v>
          </cell>
          <cell r="G69">
            <v>14.1</v>
          </cell>
          <cell r="H69">
            <v>15.2</v>
          </cell>
          <cell r="I69">
            <v>16.013234999999998</v>
          </cell>
          <cell r="J69">
            <v>16.399999999999999</v>
          </cell>
          <cell r="K69">
            <v>17.169938999999999</v>
          </cell>
          <cell r="L69">
            <v>18.283480000000001</v>
          </cell>
          <cell r="M69">
            <v>18.866510999999999</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tabSelected="1" workbookViewId="0"/>
  </sheetViews>
  <sheetFormatPr defaultColWidth="10.6640625" defaultRowHeight="12.75"/>
  <cols>
    <col min="1" max="1" width="167" style="43" customWidth="1"/>
    <col min="2" max="16384" width="10.6640625" style="43"/>
  </cols>
  <sheetData>
    <row r="3" spans="1:2">
      <c r="A3" s="46" t="s">
        <v>166</v>
      </c>
    </row>
    <row r="4" spans="1:2">
      <c r="A4" s="47" t="s">
        <v>165</v>
      </c>
      <c r="B4" s="45"/>
    </row>
    <row r="5" spans="1:2" ht="25.5">
      <c r="A5" s="47" t="s">
        <v>197</v>
      </c>
    </row>
    <row r="6" spans="1:2" ht="25.5">
      <c r="A6" s="47" t="s">
        <v>217</v>
      </c>
    </row>
    <row r="7" spans="1:2" ht="15.75" customHeight="1">
      <c r="A7" s="47" t="s">
        <v>198</v>
      </c>
    </row>
    <row r="8" spans="1:2" ht="25.5">
      <c r="A8" s="47" t="s">
        <v>168</v>
      </c>
    </row>
    <row r="9" spans="1:2">
      <c r="A9" s="48" t="s">
        <v>167</v>
      </c>
    </row>
    <row r="10" spans="1:2" ht="38.25">
      <c r="A10" s="81" t="s">
        <v>228</v>
      </c>
    </row>
    <row r="11" spans="1:2">
      <c r="A11" s="76" t="s">
        <v>218</v>
      </c>
    </row>
    <row r="12" spans="1:2">
      <c r="A12" s="77" t="s">
        <v>219</v>
      </c>
    </row>
    <row r="13" spans="1:2">
      <c r="A13" s="44"/>
    </row>
  </sheetData>
  <phoneticPr fontId="3" type="noConversion"/>
  <pageMargins left="0.78740157499999996" right="0.78740157499999996" top="0.984251969" bottom="0.984251969"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25"/>
  <sheetViews>
    <sheetView zoomScale="75" zoomScaleNormal="75" zoomScaleSheetLayoutView="75" workbookViewId="0"/>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2" customWidth="1"/>
    <col min="8" max="9" width="40.1640625" style="22" customWidth="1"/>
    <col min="10" max="33" width="11.1640625" style="26" customWidth="1"/>
    <col min="34" max="34" width="46.83203125" style="22" customWidth="1"/>
    <col min="35" max="16384" width="10.6640625" style="1"/>
  </cols>
  <sheetData>
    <row r="2" spans="2:37" ht="18.75">
      <c r="B2" s="16" t="s">
        <v>0</v>
      </c>
    </row>
    <row r="3" spans="2:37" ht="18" customHeight="1">
      <c r="B3" s="17" t="s">
        <v>51</v>
      </c>
    </row>
    <row r="4" spans="2:37" ht="22.5" customHeight="1">
      <c r="B4" s="18" t="s">
        <v>162</v>
      </c>
    </row>
    <row r="5" spans="2:37" ht="22.5" customHeight="1">
      <c r="B5" s="18"/>
    </row>
    <row r="6" spans="2:37">
      <c r="B6" s="101" t="s">
        <v>1</v>
      </c>
      <c r="C6" s="103" t="s">
        <v>2</v>
      </c>
      <c r="D6" s="101" t="s">
        <v>52</v>
      </c>
      <c r="E6" s="101" t="s">
        <v>53</v>
      </c>
      <c r="F6" s="107" t="s">
        <v>96</v>
      </c>
      <c r="G6" s="108" t="s">
        <v>104</v>
      </c>
      <c r="H6" s="105" t="s">
        <v>174</v>
      </c>
      <c r="I6" s="106"/>
      <c r="J6" s="96">
        <v>1990</v>
      </c>
      <c r="K6" s="96">
        <v>1991</v>
      </c>
      <c r="L6" s="96">
        <v>1992</v>
      </c>
      <c r="M6" s="96">
        <v>1993</v>
      </c>
      <c r="N6" s="96">
        <v>1994</v>
      </c>
      <c r="O6" s="96">
        <v>1995</v>
      </c>
      <c r="P6" s="96">
        <v>1996</v>
      </c>
      <c r="Q6" s="96">
        <v>1997</v>
      </c>
      <c r="R6" s="96">
        <v>1998</v>
      </c>
      <c r="S6" s="96">
        <v>1999</v>
      </c>
      <c r="T6" s="96">
        <v>2000</v>
      </c>
      <c r="U6" s="96">
        <v>2001</v>
      </c>
      <c r="V6" s="96">
        <v>2002</v>
      </c>
      <c r="W6" s="96">
        <v>2003</v>
      </c>
      <c r="X6" s="96">
        <v>2004</v>
      </c>
      <c r="Y6" s="93">
        <v>2005</v>
      </c>
      <c r="Z6" s="93">
        <v>2006</v>
      </c>
      <c r="AA6" s="93">
        <v>2007</v>
      </c>
      <c r="AB6" s="93">
        <v>2008</v>
      </c>
      <c r="AC6" s="93">
        <v>2009</v>
      </c>
      <c r="AD6" s="93">
        <v>2010</v>
      </c>
      <c r="AE6" s="93">
        <v>2011</v>
      </c>
      <c r="AF6" s="93">
        <v>2012</v>
      </c>
      <c r="AG6" s="93">
        <v>2013</v>
      </c>
      <c r="AH6" s="98" t="s">
        <v>107</v>
      </c>
    </row>
    <row r="7" spans="2:37" ht="37.5" customHeight="1">
      <c r="B7" s="102"/>
      <c r="C7" s="104"/>
      <c r="D7" s="102"/>
      <c r="E7" s="102"/>
      <c r="F7" s="102"/>
      <c r="G7" s="109"/>
      <c r="H7" s="51" t="s">
        <v>175</v>
      </c>
      <c r="I7" s="51" t="s">
        <v>176</v>
      </c>
      <c r="J7" s="97"/>
      <c r="K7" s="97"/>
      <c r="L7" s="97"/>
      <c r="M7" s="97"/>
      <c r="N7" s="97"/>
      <c r="O7" s="97"/>
      <c r="P7" s="97"/>
      <c r="Q7" s="97"/>
      <c r="R7" s="97"/>
      <c r="S7" s="97"/>
      <c r="T7" s="97"/>
      <c r="U7" s="97"/>
      <c r="V7" s="97"/>
      <c r="W7" s="97"/>
      <c r="X7" s="97"/>
      <c r="Y7" s="95"/>
      <c r="Z7" s="94"/>
      <c r="AA7" s="94"/>
      <c r="AB7" s="94"/>
      <c r="AC7" s="94"/>
      <c r="AD7" s="94"/>
      <c r="AE7" s="94"/>
      <c r="AF7" s="94"/>
      <c r="AG7" s="94"/>
      <c r="AH7" s="95"/>
      <c r="AI7" s="36"/>
      <c r="AK7" s="3"/>
    </row>
    <row r="8" spans="2:37" ht="24">
      <c r="B8" s="99">
        <v>1</v>
      </c>
      <c r="C8" s="100" t="s">
        <v>54</v>
      </c>
      <c r="D8" s="100" t="s">
        <v>55</v>
      </c>
      <c r="E8" s="4" t="s">
        <v>50</v>
      </c>
      <c r="F8" s="5" t="s">
        <v>56</v>
      </c>
      <c r="G8" s="70" t="s">
        <v>103</v>
      </c>
      <c r="H8" s="70"/>
      <c r="I8" s="70"/>
      <c r="J8" s="55"/>
      <c r="K8" s="55"/>
      <c r="L8" s="55"/>
      <c r="M8" s="55"/>
      <c r="N8" s="55"/>
      <c r="O8" s="55"/>
      <c r="P8" s="55"/>
      <c r="Q8" s="55"/>
      <c r="R8" s="55"/>
      <c r="S8" s="55"/>
      <c r="T8" s="55"/>
      <c r="U8" s="55"/>
      <c r="V8" s="55"/>
      <c r="W8" s="55"/>
      <c r="X8" s="55"/>
      <c r="Y8" s="55"/>
      <c r="Z8" s="55"/>
      <c r="AA8" s="55"/>
      <c r="AB8" s="55"/>
      <c r="AC8" s="55"/>
      <c r="AD8" s="55"/>
      <c r="AE8" s="55"/>
      <c r="AF8" s="55"/>
      <c r="AG8" s="55"/>
      <c r="AH8" s="54"/>
    </row>
    <row r="9" spans="2:37" ht="101.25" customHeight="1">
      <c r="B9" s="99"/>
      <c r="C9" s="100"/>
      <c r="D9" s="100"/>
      <c r="E9" s="4" t="s">
        <v>57</v>
      </c>
      <c r="F9" s="5" t="s">
        <v>58</v>
      </c>
      <c r="G9" s="4" t="s">
        <v>178</v>
      </c>
      <c r="H9" s="78" t="s">
        <v>220</v>
      </c>
      <c r="I9" s="4" t="s">
        <v>177</v>
      </c>
      <c r="J9" s="79">
        <f>[1]Dec10retn!B$14</f>
        <v>800.18</v>
      </c>
      <c r="K9" s="79">
        <f>[1]Dec10retn!C$14</f>
        <v>794.69640000000004</v>
      </c>
      <c r="L9" s="79">
        <f>[1]Dec10retn!D$14</f>
        <v>873.29169999999999</v>
      </c>
      <c r="M9" s="79">
        <f>[1]Dec10retn!E$14</f>
        <v>883.601</v>
      </c>
      <c r="N9" s="79">
        <f>[1]Dec10retn!F$14</f>
        <v>881.67140000000006</v>
      </c>
      <c r="O9" s="79">
        <f>[1]Dec10retn!G$14</f>
        <v>940.19680000000005</v>
      </c>
      <c r="P9" s="79">
        <f>[1]Dec10retn!H$14</f>
        <v>933.76980000000003</v>
      </c>
      <c r="Q9" s="79">
        <f>[1]Dec10retn!I$14</f>
        <v>1022.6215999999999</v>
      </c>
      <c r="R9" s="79">
        <f>[1]Dec10retn!J$14</f>
        <v>1264.4266</v>
      </c>
      <c r="S9" s="79">
        <f>[1]Dec10retn!K$14</f>
        <v>1356.9635000000001</v>
      </c>
      <c r="T9" s="79">
        <f>[1]Dec10retn!L$14</f>
        <v>1476.7176999999999</v>
      </c>
      <c r="U9" s="79">
        <f>[1]Dec10retn!M$14</f>
        <v>1665.5673999999999</v>
      </c>
      <c r="V9" s="79">
        <f>[1]Dec10retn!N$14</f>
        <v>1694.97</v>
      </c>
      <c r="W9" s="79">
        <f>[1]Dec10retn!O$14</f>
        <v>1787.0346999999999</v>
      </c>
      <c r="X9" s="79">
        <f>[1]Dec10retn!P$14</f>
        <v>1713.0508</v>
      </c>
      <c r="Y9" s="79">
        <f>[1]Dec10retn!Q$14</f>
        <v>1843.1438000000001</v>
      </c>
      <c r="Z9" s="79">
        <f>[1]Dec10retn!R$14</f>
        <v>1917.7055</v>
      </c>
      <c r="AA9" s="79">
        <f>[1]Dec10retn!S$14</f>
        <v>2046.9951000000001</v>
      </c>
      <c r="AB9" s="79">
        <f>[1]Dec10retn!T$14</f>
        <v>2067.1786000000002</v>
      </c>
      <c r="AC9" s="79">
        <f>[1]Dec10retn!U$14</f>
        <v>1742.3168000000001</v>
      </c>
      <c r="AD9" s="79">
        <f>[1]Dec10retn!V$14</f>
        <v>1617.2627</v>
      </c>
      <c r="AE9" s="79">
        <f>[1]Dec10retn!W$14</f>
        <v>1751.1611</v>
      </c>
      <c r="AF9" s="79">
        <f>[1]Dec10retn!X$14</f>
        <v>1735.71</v>
      </c>
      <c r="AG9" s="79">
        <f>[1]Dec10retn!Y$14</f>
        <v>1890.1328000000001</v>
      </c>
      <c r="AH9" s="64" t="s">
        <v>232</v>
      </c>
    </row>
    <row r="10" spans="2:37" ht="24">
      <c r="B10" s="99">
        <v>2</v>
      </c>
      <c r="C10" s="100" t="s">
        <v>59</v>
      </c>
      <c r="D10" s="100" t="s">
        <v>60</v>
      </c>
      <c r="E10" s="4" t="s">
        <v>3</v>
      </c>
      <c r="F10" s="5" t="s">
        <v>61</v>
      </c>
      <c r="G10" s="70" t="s">
        <v>103</v>
      </c>
      <c r="H10" s="70"/>
      <c r="I10" s="70"/>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4"/>
    </row>
    <row r="11" spans="2:37" ht="41.25" customHeight="1">
      <c r="B11" s="99"/>
      <c r="C11" s="100"/>
      <c r="D11" s="100"/>
      <c r="E11" s="4" t="s">
        <v>57</v>
      </c>
      <c r="F11" s="5" t="s">
        <v>58</v>
      </c>
      <c r="G11" s="65" t="s">
        <v>202</v>
      </c>
      <c r="H11" s="65"/>
      <c r="I11" s="65"/>
      <c r="J11" s="56">
        <f>J9</f>
        <v>800.18</v>
      </c>
      <c r="K11" s="56">
        <f t="shared" ref="K11:Z11" si="0">K9</f>
        <v>794.69640000000004</v>
      </c>
      <c r="L11" s="56">
        <f t="shared" si="0"/>
        <v>873.29169999999999</v>
      </c>
      <c r="M11" s="56">
        <f t="shared" si="0"/>
        <v>883.601</v>
      </c>
      <c r="N11" s="56">
        <f t="shared" si="0"/>
        <v>881.67140000000006</v>
      </c>
      <c r="O11" s="56">
        <f t="shared" si="0"/>
        <v>940.19680000000005</v>
      </c>
      <c r="P11" s="56">
        <f t="shared" si="0"/>
        <v>933.76980000000003</v>
      </c>
      <c r="Q11" s="56">
        <f t="shared" si="0"/>
        <v>1022.6215999999999</v>
      </c>
      <c r="R11" s="56">
        <f t="shared" si="0"/>
        <v>1264.4266</v>
      </c>
      <c r="S11" s="56">
        <f t="shared" si="0"/>
        <v>1356.9635000000001</v>
      </c>
      <c r="T11" s="56">
        <f t="shared" si="0"/>
        <v>1476.7176999999999</v>
      </c>
      <c r="U11" s="56">
        <f t="shared" si="0"/>
        <v>1665.5673999999999</v>
      </c>
      <c r="V11" s="56">
        <f t="shared" si="0"/>
        <v>1694.97</v>
      </c>
      <c r="W11" s="56">
        <f t="shared" si="0"/>
        <v>1787.0346999999999</v>
      </c>
      <c r="X11" s="56">
        <f t="shared" si="0"/>
        <v>1713.0508</v>
      </c>
      <c r="Y11" s="56">
        <f t="shared" si="0"/>
        <v>1843.1438000000001</v>
      </c>
      <c r="Z11" s="56">
        <f t="shared" si="0"/>
        <v>1917.7055</v>
      </c>
      <c r="AA11" s="56">
        <f t="shared" ref="AA11:AD11" si="1">AA9</f>
        <v>2046.9951000000001</v>
      </c>
      <c r="AB11" s="56">
        <f t="shared" si="1"/>
        <v>2067.1786000000002</v>
      </c>
      <c r="AC11" s="56">
        <f t="shared" si="1"/>
        <v>1742.3168000000001</v>
      </c>
      <c r="AD11" s="56">
        <f t="shared" si="1"/>
        <v>1617.2627</v>
      </c>
      <c r="AE11" s="56">
        <f>AE9</f>
        <v>1751.1611</v>
      </c>
      <c r="AF11" s="56">
        <f>AF9</f>
        <v>1735.71</v>
      </c>
      <c r="AG11" s="56">
        <f>AG9</f>
        <v>1890.1328000000001</v>
      </c>
      <c r="AH11" s="57"/>
    </row>
    <row r="12" spans="2:37" ht="63.75">
      <c r="B12" s="99">
        <v>3</v>
      </c>
      <c r="C12" s="100" t="s">
        <v>4</v>
      </c>
      <c r="D12" s="4" t="s">
        <v>5</v>
      </c>
      <c r="E12" s="4"/>
      <c r="F12" s="5" t="s">
        <v>97</v>
      </c>
      <c r="G12" s="65"/>
      <c r="H12" s="65"/>
      <c r="I12" s="65"/>
      <c r="J12" s="56">
        <f>'Table II-3 supplementary'!J8+'Table II-3 supplementary'!J10</f>
        <v>70996.99369559683</v>
      </c>
      <c r="K12" s="56">
        <f>'Table II-3 supplementary'!K8+'Table II-3 supplementary'!K10</f>
        <v>70797.386346372616</v>
      </c>
      <c r="L12" s="56">
        <f>'Table II-3 supplementary'!L8+'Table II-3 supplementary'!L10</f>
        <v>72049.49818379576</v>
      </c>
      <c r="M12" s="56">
        <f>'Table II-3 supplementary'!M8+'Table II-3 supplementary'!M10</f>
        <v>72672.947631856907</v>
      </c>
      <c r="N12" s="56">
        <f>'Table II-3 supplementary'!N8+'Table II-3 supplementary'!N10</f>
        <v>71604.154806032006</v>
      </c>
      <c r="O12" s="56">
        <f>'Table II-3 supplementary'!O8+'Table II-3 supplementary'!O10</f>
        <v>70698.643706449555</v>
      </c>
      <c r="P12" s="56">
        <f>'Table II-3 supplementary'!P8+'Table II-3 supplementary'!P10</f>
        <v>73378.883672209631</v>
      </c>
      <c r="Q12" s="56">
        <f>'Table II-3 supplementary'!Q8+'Table II-3 supplementary'!Q10</f>
        <v>73974.423489112407</v>
      </c>
      <c r="R12" s="56">
        <f>'Table II-3 supplementary'!R8+'Table II-3 supplementary'!R10</f>
        <v>73426.320732364635</v>
      </c>
      <c r="S12" s="56">
        <f>'Table II-3 supplementary'!S8+'Table II-3 supplementary'!S10</f>
        <v>74914.161696908341</v>
      </c>
      <c r="T12" s="56">
        <f>'Table II-3 supplementary'!T8+'Table II-3 supplementary'!T10</f>
        <v>74767.519388967048</v>
      </c>
      <c r="U12" s="56">
        <f>'Table II-3 supplementary'!U8+'Table II-3 supplementary'!U10</f>
        <v>74504.231697203126</v>
      </c>
      <c r="V12" s="56">
        <f>'Table II-3 supplementary'!V8+'Table II-3 supplementary'!V10</f>
        <v>75730.19552983396</v>
      </c>
      <c r="W12" s="56">
        <f>'Table II-3 supplementary'!W8+'Table II-3 supplementary'!W10</f>
        <v>74404.05305151701</v>
      </c>
      <c r="X12" s="56">
        <f>'Table II-3 supplementary'!X8+'Table II-3 supplementary'!X10</f>
        <v>74824.056363109441</v>
      </c>
      <c r="Y12" s="56">
        <f>'Table II-3 supplementary'!Y8+'Table II-3 supplementary'!Y10</f>
        <v>74393.070864163354</v>
      </c>
      <c r="Z12" s="56">
        <f>'Table II-3 supplementary'!Z8+'Table II-3 supplementary'!Z10</f>
        <v>73422.247167689042</v>
      </c>
      <c r="AA12" s="56">
        <f>'Table II-3 supplementary'!AA8+'Table II-3 supplementary'!AA10</f>
        <v>73115.922966209619</v>
      </c>
      <c r="AB12" s="56">
        <f>'Table II-3 supplementary'!AB8+'Table II-3 supplementary'!AB10</f>
        <v>71245.182364053064</v>
      </c>
      <c r="AC12" s="56">
        <f>'Table II-3 supplementary'!AC8+'Table II-3 supplementary'!AC10</f>
        <v>68578.272789902199</v>
      </c>
      <c r="AD12" s="56">
        <f>'Table II-3 supplementary'!AD8+'Table II-3 supplementary'!AD10</f>
        <v>65515.102620621263</v>
      </c>
      <c r="AE12" s="56">
        <f>'Table II-3 supplementary'!AE8+'Table II-3 supplementary'!AE10</f>
        <v>64327.201769565334</v>
      </c>
      <c r="AF12" s="56">
        <f>'Table II-3 supplementary'!AF8+'Table II-3 supplementary'!AF10</f>
        <v>63442.409126248487</v>
      </c>
      <c r="AG12" s="92">
        <f>'Table II-3 supplementary'!AG8+'Table II-3 supplementary'!AG10</f>
        <v>62089.706075532798</v>
      </c>
      <c r="AH12" s="91" t="s">
        <v>243</v>
      </c>
    </row>
    <row r="13" spans="2:37" ht="52.5" customHeight="1">
      <c r="B13" s="99"/>
      <c r="C13" s="100"/>
      <c r="D13" s="4" t="s">
        <v>6</v>
      </c>
      <c r="E13" s="4"/>
      <c r="F13" s="5" t="s">
        <v>106</v>
      </c>
      <c r="G13" s="4" t="s">
        <v>203</v>
      </c>
      <c r="H13" s="4"/>
      <c r="I13" s="4" t="s">
        <v>169</v>
      </c>
      <c r="J13" s="56">
        <f>'Table II-3 supplementary'!J9+'Table II-3 supplementary'!J11</f>
        <v>347191.50862651441</v>
      </c>
      <c r="K13" s="56">
        <f>'Table II-3 supplementary'!K9+'Table II-3 supplementary'!K11</f>
        <v>346734.100325223</v>
      </c>
      <c r="L13" s="56">
        <f>'Table II-3 supplementary'!L9+'Table II-3 supplementary'!L11</f>
        <v>349945.49754949508</v>
      </c>
      <c r="M13" s="56">
        <f>'Table II-3 supplementary'!M9+'Table II-3 supplementary'!M11</f>
        <v>350342.13721849176</v>
      </c>
      <c r="N13" s="56">
        <f>'Table II-3 supplementary'!N9+'Table II-3 supplementary'!N11</f>
        <v>357568.15822748817</v>
      </c>
      <c r="O13" s="56">
        <f>'Table II-3 supplementary'!O9+'Table II-3 supplementary'!O11</f>
        <v>363962.77032948472</v>
      </c>
      <c r="P13" s="56">
        <f>'Table II-3 supplementary'!P9+'Table II-3 supplementary'!P11</f>
        <v>373162.82790177112</v>
      </c>
      <c r="Q13" s="56">
        <f>'Table II-3 supplementary'!Q9+'Table II-3 supplementary'!Q11</f>
        <v>379435.23474805756</v>
      </c>
      <c r="R13" s="56">
        <f>'Table II-3 supplementary'!R9+'Table II-3 supplementary'!R11</f>
        <v>384632.77101334388</v>
      </c>
      <c r="S13" s="56">
        <f>'Table II-3 supplementary'!S9+'Table II-3 supplementary'!S11</f>
        <v>392144.73403610254</v>
      </c>
      <c r="T13" s="56">
        <f>'Table II-3 supplementary'!T9+'Table II-3 supplementary'!T11</f>
        <v>391281.47482611809</v>
      </c>
      <c r="U13" s="56">
        <f>'Table II-3 supplementary'!U9+'Table II-3 supplementary'!U11</f>
        <v>396869.57955925365</v>
      </c>
      <c r="V13" s="56">
        <f>'Table II-3 supplementary'!V9+'Table II-3 supplementary'!V11</f>
        <v>406275.50763847254</v>
      </c>
      <c r="W13" s="56">
        <f>'Table II-3 supplementary'!W9+'Table II-3 supplementary'!W11</f>
        <v>405936.65537596738</v>
      </c>
      <c r="X13" s="56">
        <f>'Table II-3 supplementary'!X9+'Table II-3 supplementary'!X11</f>
        <v>410980.85823827231</v>
      </c>
      <c r="Y13" s="56">
        <f>'Table II-3 supplementary'!Y9+'Table II-3 supplementary'!Y11</f>
        <v>409591.44372099987</v>
      </c>
      <c r="Z13" s="56">
        <f>'Table II-3 supplementary'!Z9+'Table II-3 supplementary'!Z11</f>
        <v>414467.38142658386</v>
      </c>
      <c r="AA13" s="56">
        <f>'Table II-3 supplementary'!AA9+'Table II-3 supplementary'!AA11</f>
        <v>415667.2104513892</v>
      </c>
      <c r="AB13" s="56">
        <f>'Table II-3 supplementary'!AB9+'Table II-3 supplementary'!AB11</f>
        <v>412238.37423637928</v>
      </c>
      <c r="AC13" s="56">
        <f>'Table II-3 supplementary'!AC9+'Table II-3 supplementary'!AC11</f>
        <v>412048.30283327954</v>
      </c>
      <c r="AD13" s="56">
        <f>'Table II-3 supplementary'!AD9+'Table II-3 supplementary'!AD11</f>
        <v>403783.0860623949</v>
      </c>
      <c r="AE13" s="56">
        <f>'Table II-3 supplementary'!AE9+'Table II-3 supplementary'!AE11</f>
        <v>405217.90435099998</v>
      </c>
      <c r="AF13" s="56">
        <f>'Table II-3 supplementary'!AF9+'Table II-3 supplementary'!AF11</f>
        <v>404531.26659319992</v>
      </c>
      <c r="AG13" s="92">
        <f>'Table II-3 supplementary'!AG9+'Table II-3 supplementary'!AG11</f>
        <v>404040.94362570927</v>
      </c>
      <c r="AH13" s="91" t="s">
        <v>233</v>
      </c>
    </row>
    <row r="14" spans="2:37" ht="87.75" customHeight="1">
      <c r="B14" s="99">
        <v>4</v>
      </c>
      <c r="C14" s="100" t="s">
        <v>43</v>
      </c>
      <c r="D14" s="100" t="s">
        <v>62</v>
      </c>
      <c r="E14" s="4" t="s">
        <v>7</v>
      </c>
      <c r="F14" s="5" t="s">
        <v>98</v>
      </c>
      <c r="G14" s="70" t="s">
        <v>103</v>
      </c>
      <c r="H14" s="70"/>
      <c r="I14" s="70"/>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4"/>
    </row>
    <row r="15" spans="2:37" ht="98.25" customHeight="1">
      <c r="B15" s="99"/>
      <c r="C15" s="100"/>
      <c r="D15" s="100"/>
      <c r="E15" s="4" t="s">
        <v>63</v>
      </c>
      <c r="F15" s="5" t="s">
        <v>64</v>
      </c>
      <c r="G15" s="4" t="s">
        <v>178</v>
      </c>
      <c r="H15" s="4" t="s">
        <v>225</v>
      </c>
      <c r="I15" s="4" t="s">
        <v>170</v>
      </c>
      <c r="J15" s="79">
        <f>[1]Dec10retn!B$16</f>
        <v>312.60293073026094</v>
      </c>
      <c r="K15" s="79">
        <f>[1]Dec10retn!C$16</f>
        <v>294.85700397031474</v>
      </c>
      <c r="L15" s="79">
        <f>[1]Dec10retn!D$16</f>
        <v>290.64185364570801</v>
      </c>
      <c r="M15" s="79">
        <f>[1]Dec10retn!E$16</f>
        <v>292.11543601773826</v>
      </c>
      <c r="N15" s="79">
        <f>[1]Dec10retn!F$16</f>
        <v>301.53993358700239</v>
      </c>
      <c r="O15" s="79">
        <f>[1]Dec10retn!G$16</f>
        <v>304.27566377909955</v>
      </c>
      <c r="P15" s="79">
        <f>[1]Dec10retn!H$16</f>
        <v>307.11485429480331</v>
      </c>
      <c r="Q15" s="79">
        <f>[1]Dec10retn!I$16</f>
        <v>312.65163385812656</v>
      </c>
      <c r="R15" s="79">
        <f>[1]Dec10retn!J$16</f>
        <v>315.09317484210095</v>
      </c>
      <c r="S15" s="79">
        <f>[1]Dec10retn!K$16</f>
        <v>317.70361814265573</v>
      </c>
      <c r="T15" s="79">
        <f>[1]Dec10retn!L$16</f>
        <v>323.77928726127192</v>
      </c>
      <c r="U15" s="79">
        <f>[1]Dec10retn!M$16</f>
        <v>321.834206581275</v>
      </c>
      <c r="V15" s="79">
        <f>[1]Dec10retn!N$16</f>
        <v>319.87632305112601</v>
      </c>
      <c r="W15" s="79">
        <f>[1]Dec10retn!O$16</f>
        <v>322.47215301918754</v>
      </c>
      <c r="X15" s="79">
        <f>[1]Dec10retn!P$16</f>
        <v>331.0703654562264</v>
      </c>
      <c r="Y15" s="79">
        <f>[1]Dec10retn!Q$16</f>
        <v>329.31136122301041</v>
      </c>
      <c r="Z15" s="79">
        <f>[1]Dec10retn!R$16</f>
        <v>336.40640988662676</v>
      </c>
      <c r="AA15" s="79">
        <f>[1]Dec10retn!S$16</f>
        <v>340.10387960617823</v>
      </c>
      <c r="AB15" s="79">
        <f>[1]Dec10retn!T$16</f>
        <v>329.80735596801088</v>
      </c>
      <c r="AC15" s="79">
        <f>[1]Dec10retn!U$16</f>
        <v>295.14130211681601</v>
      </c>
      <c r="AD15" s="79">
        <f>[1]Dec10retn!V$16</f>
        <v>312.3674452106402</v>
      </c>
      <c r="AE15" s="79">
        <f>[1]Dec10retn!W$16</f>
        <v>318.62410423629387</v>
      </c>
      <c r="AF15" s="79">
        <f>[1]Dec10retn!X$16</f>
        <v>309.94748794221732</v>
      </c>
      <c r="AG15" s="79">
        <f>[1]Dec10retn!Y$16</f>
        <v>312.33794621766771</v>
      </c>
      <c r="AH15" s="85" t="s">
        <v>234</v>
      </c>
    </row>
    <row r="16" spans="2:37" ht="24">
      <c r="B16" s="99">
        <v>5</v>
      </c>
      <c r="C16" s="100" t="s">
        <v>8</v>
      </c>
      <c r="D16" s="100" t="s">
        <v>65</v>
      </c>
      <c r="E16" s="4" t="s">
        <v>9</v>
      </c>
      <c r="F16" s="5" t="s">
        <v>66</v>
      </c>
      <c r="G16" s="70" t="s">
        <v>103</v>
      </c>
      <c r="H16" s="70"/>
      <c r="I16" s="70"/>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4"/>
    </row>
    <row r="17" spans="2:34" ht="41.25" customHeight="1">
      <c r="B17" s="99"/>
      <c r="C17" s="100"/>
      <c r="D17" s="100"/>
      <c r="E17" s="4" t="s">
        <v>67</v>
      </c>
      <c r="F17" s="5" t="s">
        <v>68</v>
      </c>
      <c r="G17" s="4" t="s">
        <v>178</v>
      </c>
      <c r="H17" s="4"/>
      <c r="I17" s="4" t="s">
        <v>171</v>
      </c>
      <c r="J17" s="86">
        <f>'[2]from BRE'!A$52</f>
        <v>22639.314600000002</v>
      </c>
      <c r="K17" s="86">
        <f>'[2]from BRE'!B$52</f>
        <v>22862.734</v>
      </c>
      <c r="L17" s="86">
        <f>'[2]from BRE'!C$52</f>
        <v>23032.2114</v>
      </c>
      <c r="M17" s="86">
        <f>'[2]from BRE'!D$52</f>
        <v>23201.6888</v>
      </c>
      <c r="N17" s="86">
        <f>'[2]from BRE'!E$52</f>
        <v>23371.1662</v>
      </c>
      <c r="O17" s="86">
        <f>'[2]from BRE'!F$52</f>
        <v>23540.643599999999</v>
      </c>
      <c r="P17" s="86">
        <f>'[2]from BRE'!G$52</f>
        <v>23710.120999999999</v>
      </c>
      <c r="Q17" s="86">
        <f>'[2]from BRE'!H$52</f>
        <v>23879.598399999999</v>
      </c>
      <c r="R17" s="86">
        <f>'[2]from BRE'!I$52</f>
        <v>24049.075799999999</v>
      </c>
      <c r="S17" s="86">
        <f>'[2]from BRE'!J$52</f>
        <v>24218.553199999998</v>
      </c>
      <c r="T17" s="86">
        <f>'[2]from BRE'!K$52</f>
        <v>24388.030599999998</v>
      </c>
      <c r="U17" s="86">
        <f>'[2]from BRE'!L$52</f>
        <v>24557.507999999998</v>
      </c>
      <c r="V17" s="86">
        <f>'[2]from BRE'!M$52</f>
        <v>24753.895299999996</v>
      </c>
      <c r="W17" s="86">
        <f>'[2]from BRE'!N$52</f>
        <v>24950.282599999999</v>
      </c>
      <c r="X17" s="86">
        <f>'[2]from BRE'!O$52</f>
        <v>25146.669900000001</v>
      </c>
      <c r="Y17" s="86">
        <f>'[2]from BRE'!P$52</f>
        <v>25343.057199999999</v>
      </c>
      <c r="Z17" s="86">
        <f>'[2]from BRE'!Q$52</f>
        <v>25539.444500000001</v>
      </c>
      <c r="AA17" s="86">
        <f>'[2]from BRE'!R$52</f>
        <v>25735.831800000004</v>
      </c>
      <c r="AB17" s="86">
        <f>'[2]from BRE'!S$52</f>
        <v>25932.219099999998</v>
      </c>
      <c r="AC17" s="86">
        <f>'[2]from BRE'!T$52</f>
        <v>26128.606400000001</v>
      </c>
      <c r="AD17" s="86">
        <f>'[2]from BRE'!U$52</f>
        <v>26324.993699999999</v>
      </c>
      <c r="AE17" s="86">
        <f>'[2]from BRE'!V$52</f>
        <v>26521.381000000001</v>
      </c>
      <c r="AF17" s="86">
        <f>'[2]from BRE'!W$52</f>
        <v>26794.432000000004</v>
      </c>
      <c r="AG17" s="86">
        <f>'[2]from BRE'!X$52</f>
        <v>27065.335999999999</v>
      </c>
      <c r="AH17" s="82" t="s">
        <v>235</v>
      </c>
    </row>
    <row r="18" spans="2:34" ht="52.5" customHeight="1">
      <c r="B18" s="99">
        <v>6</v>
      </c>
      <c r="C18" s="100" t="s">
        <v>10</v>
      </c>
      <c r="D18" s="100" t="s">
        <v>69</v>
      </c>
      <c r="E18" s="4" t="s">
        <v>11</v>
      </c>
      <c r="F18" s="5" t="s">
        <v>70</v>
      </c>
      <c r="G18" s="70" t="s">
        <v>103</v>
      </c>
      <c r="H18" s="70"/>
      <c r="I18" s="70"/>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4"/>
    </row>
    <row r="19" spans="2:34" ht="120">
      <c r="B19" s="99"/>
      <c r="C19" s="100"/>
      <c r="D19" s="100"/>
      <c r="E19" s="4" t="s">
        <v>71</v>
      </c>
      <c r="F19" s="5" t="s">
        <v>72</v>
      </c>
      <c r="G19" s="4" t="s">
        <v>178</v>
      </c>
      <c r="H19" s="4" t="s">
        <v>224</v>
      </c>
      <c r="I19" s="4" t="s">
        <v>172</v>
      </c>
      <c r="J19" s="79">
        <f>[1]Dec10retn!B$20</f>
        <v>750.39614232952056</v>
      </c>
      <c r="K19" s="79">
        <f>[1]Dec10retn!C$20</f>
        <v>754.2039944780787</v>
      </c>
      <c r="L19" s="79">
        <f>[1]Dec10retn!D$20</f>
        <v>762.68399247529101</v>
      </c>
      <c r="M19" s="79">
        <f>[1]Dec10retn!E$20</f>
        <v>790.61901526539737</v>
      </c>
      <c r="N19" s="79">
        <f>[1]Dec10retn!F$20</f>
        <v>819.72428833139406</v>
      </c>
      <c r="O19" s="79">
        <f>[1]Dec10retn!G$20</f>
        <v>838.99511919529482</v>
      </c>
      <c r="P19" s="79">
        <f>[1]Dec10retn!H$20</f>
        <v>862.48071100295113</v>
      </c>
      <c r="Q19" s="79">
        <f>[1]Dec10retn!I$20</f>
        <v>882.42278638304811</v>
      </c>
      <c r="R19" s="79">
        <f>[1]Dec10retn!J$20</f>
        <v>923.53076344641852</v>
      </c>
      <c r="S19" s="79">
        <f>[1]Dec10retn!K$20</f>
        <v>960.06754688053809</v>
      </c>
      <c r="T19" s="79">
        <f>[1]Dec10retn!L$20</f>
        <v>1003.9853645730786</v>
      </c>
      <c r="U19" s="79">
        <f>[1]Dec10retn!M$20</f>
        <v>1044.0359987524528</v>
      </c>
      <c r="V19" s="79">
        <f>[1]Dec10retn!N$20</f>
        <v>1075.9927333024152</v>
      </c>
      <c r="W19" s="79">
        <f>[1]Dec10retn!O$20</f>
        <v>1139.7428189007428</v>
      </c>
      <c r="X19" s="79">
        <f>[1]Dec10retn!P$20</f>
        <v>1166.5580675246606</v>
      </c>
      <c r="Y19" s="79">
        <f>[1]Dec10retn!Q$20</f>
        <v>1218.162876051417</v>
      </c>
      <c r="Z19" s="79">
        <f>[1]Dec10retn!R$20</f>
        <v>1266.8360813022018</v>
      </c>
      <c r="AA19" s="79">
        <f>[1]Dec10retn!S$20</f>
        <v>1308.342111905863</v>
      </c>
      <c r="AB19" s="79">
        <f>[1]Dec10retn!T$20</f>
        <v>1316.9350172949696</v>
      </c>
      <c r="AC19" s="79">
        <f>[1]Dec10retn!U$20</f>
        <v>1285.5813406416889</v>
      </c>
      <c r="AD19" s="79">
        <f>[1]Dec10retn!V$20</f>
        <v>1306.1056634910701</v>
      </c>
      <c r="AE19" s="79">
        <f>[1]Dec10retn!W$20</f>
        <v>1333.6337774859792</v>
      </c>
      <c r="AF19" s="79">
        <f>[1]Dec10retn!X$20</f>
        <v>1362.1599030002762</v>
      </c>
      <c r="AG19" s="79">
        <f>[1]Dec10retn!Y$20</f>
        <v>1388.2118101435015</v>
      </c>
      <c r="AH19" s="85" t="s">
        <v>244</v>
      </c>
    </row>
    <row r="20" spans="2:34" ht="54.75" customHeight="1">
      <c r="B20" s="99">
        <v>7</v>
      </c>
      <c r="C20" s="100" t="s">
        <v>12</v>
      </c>
      <c r="D20" s="100" t="s">
        <v>73</v>
      </c>
      <c r="E20" s="4" t="s">
        <v>13</v>
      </c>
      <c r="F20" s="5" t="s">
        <v>74</v>
      </c>
      <c r="G20" s="4"/>
      <c r="H20" s="4"/>
      <c r="I20" s="4"/>
      <c r="J20" s="53">
        <f>'[3]For annex II'!D$73*1000</f>
        <v>203096.27414604378</v>
      </c>
      <c r="K20" s="53">
        <f>'[3]For annex II'!E$73*1000</f>
        <v>199711.11506412007</v>
      </c>
      <c r="L20" s="53">
        <f>'[3]For annex II'!F$73*1000</f>
        <v>187675.94476427458</v>
      </c>
      <c r="M20" s="53">
        <f>'[3]For annex II'!G$73*1000</f>
        <v>170303.53140146483</v>
      </c>
      <c r="N20" s="53">
        <f>'[3]For annex II'!H$73*1000</f>
        <v>166147.27292952524</v>
      </c>
      <c r="O20" s="53">
        <f>'[3]For annex II'!I$73*1000</f>
        <v>162910.56204527157</v>
      </c>
      <c r="P20" s="53">
        <f>'[3]For annex II'!J$73*1000</f>
        <v>162561.48198166353</v>
      </c>
      <c r="Q20" s="53">
        <f>'[3]For annex II'!K$73*1000</f>
        <v>149729.39592462595</v>
      </c>
      <c r="R20" s="53">
        <f>'[3]For annex II'!L$73*1000</f>
        <v>154727.47470239759</v>
      </c>
      <c r="S20" s="53">
        <f>'[3]For annex II'!M$73*1000</f>
        <v>146577.0601960783</v>
      </c>
      <c r="T20" s="53">
        <f>'[3]For annex II'!N$73*1000</f>
        <v>158154.42539318919</v>
      </c>
      <c r="U20" s="53">
        <f>'[3]For annex II'!O$73*1000</f>
        <v>168602.76962940057</v>
      </c>
      <c r="V20" s="53">
        <f>'[3]For annex II'!P$73*1000</f>
        <v>164339.58617661381</v>
      </c>
      <c r="W20" s="53">
        <f>'[3]For annex II'!Q$73*1000</f>
        <v>173423.53280240751</v>
      </c>
      <c r="X20" s="53">
        <f>'[3]For annex II'!R$73*1000</f>
        <v>173034.51980874577</v>
      </c>
      <c r="Y20" s="53">
        <f>'[3]For annex II'!S$73*1000</f>
        <v>172767.53868535408</v>
      </c>
      <c r="Z20" s="53">
        <f>'[3]For annex II'!T$73*1000</f>
        <v>181835.01948112491</v>
      </c>
      <c r="AA20" s="53">
        <f>'[3]For annex II'!U$73*1000</f>
        <v>177640.5299712877</v>
      </c>
      <c r="AB20" s="53">
        <f>'[3]For annex II'!V$73*1000</f>
        <v>172626.51566210971</v>
      </c>
      <c r="AC20" s="53">
        <f>'[3]For annex II'!W$73*1000</f>
        <v>150948.04167223815</v>
      </c>
      <c r="AD20" s="53">
        <f>'[3]For annex II'!X$73*1000</f>
        <v>156447.75011059764</v>
      </c>
      <c r="AE20" s="53">
        <f>'[3]For annex II'!Y$73*1000</f>
        <v>143929.22485125699</v>
      </c>
      <c r="AF20" s="53">
        <f>'[3]For annex II'!Z$73*1000</f>
        <v>157720.36660012713</v>
      </c>
      <c r="AG20" s="53">
        <f>'[3]For annex II'!AA$73*1000</f>
        <v>146519.62621168976</v>
      </c>
      <c r="AH20" s="52"/>
    </row>
    <row r="21" spans="2:34" ht="147" customHeight="1">
      <c r="B21" s="99"/>
      <c r="C21" s="100"/>
      <c r="D21" s="100"/>
      <c r="E21" s="4" t="s">
        <v>199</v>
      </c>
      <c r="F21" s="5" t="s">
        <v>99</v>
      </c>
      <c r="G21" s="4" t="s">
        <v>178</v>
      </c>
      <c r="H21" s="4" t="s">
        <v>173</v>
      </c>
      <c r="I21" s="4"/>
      <c r="J21" s="53">
        <f>'[4]Table 5.1.3'!AC$31</f>
        <v>1090.5696</v>
      </c>
      <c r="K21" s="53">
        <f>'[4]Table 5.1.3'!AD$31</f>
        <v>1100.5344000000002</v>
      </c>
      <c r="L21" s="53">
        <f>'[4]Table 5.1.3'!AE$31</f>
        <v>1093.374</v>
      </c>
      <c r="M21" s="53">
        <f>'[4]Table 5.1.3'!AF$31</f>
        <v>1099.5588</v>
      </c>
      <c r="N21" s="53">
        <f>'[4]Table 5.1.3'!AG$31</f>
        <v>1106.9136000000001</v>
      </c>
      <c r="O21" s="53">
        <f>'[4]Table 5.1.3'!AH$31</f>
        <v>1135.836</v>
      </c>
      <c r="P21" s="53">
        <f>'[4]Table 5.1.3'!AI$31</f>
        <v>1174.4459999999999</v>
      </c>
      <c r="Q21" s="53">
        <f>'[4]Table 5.1.3'!AJ$31</f>
        <v>1166.8788</v>
      </c>
      <c r="R21" s="53">
        <f>'[4]Table 5.1.3'!AK$31</f>
        <v>1201.5504000000001</v>
      </c>
      <c r="S21" s="53">
        <f>'[4]Table 5.1.3'!AL$31</f>
        <v>1211.7888</v>
      </c>
      <c r="T21" s="53">
        <f>'[4]Table 5.1.3'!AM$31</f>
        <v>1230.4188000000001</v>
      </c>
      <c r="U21" s="53">
        <f>'[4]Table 5.1.3'!AN$31</f>
        <v>1271.0052000000001</v>
      </c>
      <c r="V21" s="53">
        <f>'[4]Table 5.1.3'!AO$31</f>
        <v>1274.3766695361232</v>
      </c>
      <c r="W21" s="53">
        <f>'[4]Table 5.1.3'!AP$31</f>
        <v>1305.3611942070934</v>
      </c>
      <c r="X21" s="53">
        <f>'[4]Table 5.1.3'!AQ$31</f>
        <v>1289.9275126355258</v>
      </c>
      <c r="Y21" s="53">
        <f>'[4]Table 5.1.3'!AR$31</f>
        <v>1303.9636773085113</v>
      </c>
      <c r="Z21" s="53">
        <f>'[4]Table 5.1.3'!AS$31</f>
        <v>1300.4354347237709</v>
      </c>
      <c r="AA21" s="53">
        <f>'[4]Table 5.1.3'!AT$31</f>
        <v>1300.7419567343568</v>
      </c>
      <c r="AB21" s="53">
        <f>'[4]Table 5.1.3'!AU$31</f>
        <v>1278.8603460801055</v>
      </c>
      <c r="AC21" s="53">
        <f>'[4]Table 5.1.3'!AV$31</f>
        <v>1231.2390216793483</v>
      </c>
      <c r="AD21" s="53">
        <f>'[4]Table 5.1.3'!AW$31</f>
        <v>1252.0268560800384</v>
      </c>
      <c r="AE21" s="53">
        <f>'[4]Table 5.1.3'!AX$31</f>
        <v>1196.3225822501774</v>
      </c>
      <c r="AF21" s="53">
        <f>'[4]Table 5.1.3'!AY$31</f>
        <v>1181.4894440656003</v>
      </c>
      <c r="AG21" s="53">
        <f>'[4]Table 5.1.3'!AZ$31</f>
        <v>1165.3358063856163</v>
      </c>
      <c r="AH21" s="82" t="s">
        <v>236</v>
      </c>
    </row>
    <row r="22" spans="2:34" ht="6" customHeight="1">
      <c r="B22" s="37"/>
      <c r="C22" s="38"/>
      <c r="D22" s="38"/>
      <c r="E22" s="38"/>
      <c r="F22" s="39"/>
      <c r="G22" s="40"/>
      <c r="H22" s="40"/>
      <c r="I22" s="40"/>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2"/>
    </row>
    <row r="23" spans="2:34">
      <c r="B23" s="3" t="s">
        <v>161</v>
      </c>
    </row>
    <row r="24" spans="2:34">
      <c r="B24" s="3" t="s">
        <v>159</v>
      </c>
    </row>
    <row r="25" spans="2:34">
      <c r="B25" s="1" t="s">
        <v>160</v>
      </c>
    </row>
  </sheetData>
  <mergeCells count="52">
    <mergeCell ref="AG6:AG7"/>
    <mergeCell ref="B20:B21"/>
    <mergeCell ref="C20:C21"/>
    <mergeCell ref="D20:D21"/>
    <mergeCell ref="B16:B17"/>
    <mergeCell ref="C16:C17"/>
    <mergeCell ref="D16:D17"/>
    <mergeCell ref="B18:B19"/>
    <mergeCell ref="C18:C19"/>
    <mergeCell ref="D18:D19"/>
    <mergeCell ref="C12:C13"/>
    <mergeCell ref="B14:B15"/>
    <mergeCell ref="C14:C15"/>
    <mergeCell ref="D14:D15"/>
    <mergeCell ref="B12:B13"/>
    <mergeCell ref="D10:D11"/>
    <mergeCell ref="P6:P7"/>
    <mergeCell ref="B6:B7"/>
    <mergeCell ref="C6:C7"/>
    <mergeCell ref="D6:D7"/>
    <mergeCell ref="E6:E7"/>
    <mergeCell ref="H6:I6"/>
    <mergeCell ref="F6:F7"/>
    <mergeCell ref="G6:G7"/>
    <mergeCell ref="B8:B9"/>
    <mergeCell ref="C8:C9"/>
    <mergeCell ref="D8:D9"/>
    <mergeCell ref="B10:B11"/>
    <mergeCell ref="C10:C11"/>
    <mergeCell ref="AH6:AH7"/>
    <mergeCell ref="J6:J7"/>
    <mergeCell ref="K6:K7"/>
    <mergeCell ref="L6:L7"/>
    <mergeCell ref="M6:M7"/>
    <mergeCell ref="N6:N7"/>
    <mergeCell ref="O6:O7"/>
    <mergeCell ref="AC6:AC7"/>
    <mergeCell ref="AE6:AE7"/>
    <mergeCell ref="Q6:Q7"/>
    <mergeCell ref="AF6:AF7"/>
    <mergeCell ref="R6:R7"/>
    <mergeCell ref="S6:S7"/>
    <mergeCell ref="T6:T7"/>
    <mergeCell ref="AD6:AD7"/>
    <mergeCell ref="AB6:AB7"/>
    <mergeCell ref="AA6:AA7"/>
    <mergeCell ref="Z6:Z7"/>
    <mergeCell ref="Y6:Y7"/>
    <mergeCell ref="U6:U7"/>
    <mergeCell ref="V6:V7"/>
    <mergeCell ref="W6:W7"/>
    <mergeCell ref="X6:X7"/>
  </mergeCells>
  <phoneticPr fontId="3" type="noConversion"/>
  <pageMargins left="0.78740157480314965" right="0.78740157480314965" top="0.74803149606299213" bottom="0.70866141732283472" header="0.51181102362204722" footer="0.51181102362204722"/>
  <pageSetup paperSize="8" scale="40" orientation="landscape"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25"/>
  <sheetViews>
    <sheetView zoomScale="75" zoomScaleNormal="75" workbookViewId="0">
      <selection activeCell="A18" sqref="A18"/>
    </sheetView>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2" customWidth="1"/>
    <col min="8" max="9" width="40.1640625" style="22" customWidth="1"/>
    <col min="10" max="33" width="11.1640625" style="26" customWidth="1"/>
    <col min="34" max="34" width="46.83203125" style="22" customWidth="1"/>
    <col min="35" max="16384" width="10.6640625" style="1"/>
  </cols>
  <sheetData>
    <row r="2" spans="2:35" ht="18.75">
      <c r="B2" s="16" t="s">
        <v>0</v>
      </c>
    </row>
    <row r="3" spans="2:35" ht="18.75">
      <c r="B3" s="17" t="s">
        <v>51</v>
      </c>
    </row>
    <row r="4" spans="2:35" ht="22.5">
      <c r="B4" s="18" t="s">
        <v>164</v>
      </c>
    </row>
    <row r="5" spans="2:35" ht="18.75">
      <c r="B5" s="18"/>
    </row>
    <row r="6" spans="2:35">
      <c r="B6" s="101" t="s">
        <v>1</v>
      </c>
      <c r="C6" s="103" t="s">
        <v>2</v>
      </c>
      <c r="D6" s="101" t="s">
        <v>52</v>
      </c>
      <c r="E6" s="101" t="s">
        <v>53</v>
      </c>
      <c r="F6" s="107" t="s">
        <v>96</v>
      </c>
      <c r="G6" s="108" t="s">
        <v>104</v>
      </c>
      <c r="H6" s="105" t="s">
        <v>174</v>
      </c>
      <c r="I6" s="106"/>
      <c r="J6" s="96">
        <v>1990</v>
      </c>
      <c r="K6" s="96">
        <v>1991</v>
      </c>
      <c r="L6" s="96">
        <v>1992</v>
      </c>
      <c r="M6" s="96">
        <v>1993</v>
      </c>
      <c r="N6" s="96">
        <v>1994</v>
      </c>
      <c r="O6" s="96">
        <v>1995</v>
      </c>
      <c r="P6" s="96">
        <v>1996</v>
      </c>
      <c r="Q6" s="96">
        <v>1997</v>
      </c>
      <c r="R6" s="96">
        <v>1998</v>
      </c>
      <c r="S6" s="96">
        <v>1999</v>
      </c>
      <c r="T6" s="96">
        <v>2000</v>
      </c>
      <c r="U6" s="96">
        <v>2001</v>
      </c>
      <c r="V6" s="96">
        <v>2002</v>
      </c>
      <c r="W6" s="96">
        <v>2003</v>
      </c>
      <c r="X6" s="96">
        <v>2004</v>
      </c>
      <c r="Y6" s="93">
        <v>2005</v>
      </c>
      <c r="Z6" s="93">
        <v>2006</v>
      </c>
      <c r="AA6" s="93">
        <v>2007</v>
      </c>
      <c r="AB6" s="93">
        <v>2008</v>
      </c>
      <c r="AC6" s="93">
        <v>2009</v>
      </c>
      <c r="AD6" s="93">
        <v>2010</v>
      </c>
      <c r="AE6" s="93">
        <v>2011</v>
      </c>
      <c r="AF6" s="93">
        <v>2012</v>
      </c>
      <c r="AG6" s="93">
        <v>2013</v>
      </c>
      <c r="AH6" s="98" t="s">
        <v>107</v>
      </c>
    </row>
    <row r="7" spans="2:35" ht="37.5" customHeight="1">
      <c r="B7" s="102"/>
      <c r="C7" s="104"/>
      <c r="D7" s="102"/>
      <c r="E7" s="102"/>
      <c r="F7" s="102"/>
      <c r="G7" s="109"/>
      <c r="H7" s="51" t="s">
        <v>175</v>
      </c>
      <c r="I7" s="51" t="s">
        <v>176</v>
      </c>
      <c r="J7" s="97"/>
      <c r="K7" s="97"/>
      <c r="L7" s="97"/>
      <c r="M7" s="97"/>
      <c r="N7" s="97"/>
      <c r="O7" s="97"/>
      <c r="P7" s="97"/>
      <c r="Q7" s="97"/>
      <c r="R7" s="97"/>
      <c r="S7" s="97"/>
      <c r="T7" s="97"/>
      <c r="U7" s="97"/>
      <c r="V7" s="97"/>
      <c r="W7" s="97"/>
      <c r="X7" s="97"/>
      <c r="Y7" s="95"/>
      <c r="Z7" s="94"/>
      <c r="AA7" s="94"/>
      <c r="AB7" s="94"/>
      <c r="AC7" s="94"/>
      <c r="AD7" s="94"/>
      <c r="AE7" s="94"/>
      <c r="AF7" s="94"/>
      <c r="AG7" s="94"/>
      <c r="AH7" s="95"/>
      <c r="AI7" s="36"/>
    </row>
    <row r="8" spans="2:35" ht="84">
      <c r="B8" s="99">
        <v>1</v>
      </c>
      <c r="C8" s="110" t="s">
        <v>14</v>
      </c>
      <c r="D8" s="4" t="s">
        <v>75</v>
      </c>
      <c r="E8" s="4"/>
      <c r="F8" s="5" t="s">
        <v>100</v>
      </c>
      <c r="G8" s="4"/>
      <c r="H8" s="4"/>
      <c r="I8" s="66"/>
      <c r="J8" s="53">
        <f>SUM('[3]For annex II'!F6:F8)</f>
        <v>32983.575502780775</v>
      </c>
      <c r="K8" s="53">
        <f>SUM('[3]For annex II'!G6:G8)</f>
        <v>32264.237395968314</v>
      </c>
      <c r="L8" s="53">
        <f>SUM('[3]For annex II'!H6:H8)</f>
        <v>32674.527372964771</v>
      </c>
      <c r="M8" s="53">
        <f>SUM('[3]For annex II'!I6:I8)</f>
        <v>33333.430547476673</v>
      </c>
      <c r="N8" s="53">
        <f>SUM('[3]For annex II'!J6:J8)</f>
        <v>34976.436469168933</v>
      </c>
      <c r="O8" s="53">
        <f>SUM('[3]For annex II'!K6:K8)</f>
        <v>34625.774221438711</v>
      </c>
      <c r="P8" s="53">
        <f>SUM('[3]For annex II'!L6:L8)</f>
        <v>36141.843551547558</v>
      </c>
      <c r="Q8" s="53">
        <f>SUM('[3]For annex II'!M6:M8)</f>
        <v>36833.031112707948</v>
      </c>
      <c r="R8" s="53">
        <f>SUM('[3]For annex II'!N6:N8)</f>
        <v>36538.254759724106</v>
      </c>
      <c r="S8" s="53">
        <f>SUM('[3]For annex II'!O6:O8)</f>
        <v>35715.847151274589</v>
      </c>
      <c r="T8" s="53">
        <f>SUM('[3]For annex II'!P6:P8)</f>
        <v>35003.89910398022</v>
      </c>
      <c r="U8" s="53">
        <f>SUM('[3]For annex II'!Q6:Q8)</f>
        <v>35101.610577295731</v>
      </c>
      <c r="V8" s="53">
        <f>SUM('[3]For annex II'!R6:R8)</f>
        <v>35991.722050389064</v>
      </c>
      <c r="W8" s="53">
        <f>SUM('[3]For annex II'!S6:S8)</f>
        <v>36569.075004565151</v>
      </c>
      <c r="X8" s="53">
        <f>SUM('[3]For annex II'!T6:T8)</f>
        <v>37281.601868965423</v>
      </c>
      <c r="Y8" s="53">
        <f>SUM('[3]For annex II'!U6:U8)</f>
        <v>38307.059055422018</v>
      </c>
      <c r="Z8" s="53">
        <f>SUM('[3]For annex II'!V6:V8)</f>
        <v>39202.554195555538</v>
      </c>
      <c r="AA8" s="53">
        <f>SUM('[3]For annex II'!W6:W8)</f>
        <v>40485.456129983606</v>
      </c>
      <c r="AB8" s="53">
        <f>SUM('[3]For annex II'!X6:X8)</f>
        <v>37663.595882769623</v>
      </c>
      <c r="AC8" s="53">
        <f>SUM('[3]For annex II'!Y6:Y8)</f>
        <v>36340.301874362733</v>
      </c>
      <c r="AD8" s="53">
        <f>SUM('[3]For annex II'!Z6:Z8)</f>
        <v>38148.05603368958</v>
      </c>
      <c r="AE8" s="53">
        <f>SUM('[3]For annex II'!AA6:AA8)</f>
        <v>38196.334183100873</v>
      </c>
      <c r="AF8" s="53">
        <f>SUM('[3]For annex II'!AB6:AB8)</f>
        <v>39204.203608594573</v>
      </c>
      <c r="AG8" s="53">
        <f>SUM('[3]For annex II'!AC6:AC8)</f>
        <v>39626.763559756568</v>
      </c>
      <c r="AH8" s="52" t="s">
        <v>237</v>
      </c>
    </row>
    <row r="9" spans="2:35" ht="63" customHeight="1">
      <c r="B9" s="99"/>
      <c r="C9" s="111"/>
      <c r="D9" s="4" t="s">
        <v>15</v>
      </c>
      <c r="E9" s="4"/>
      <c r="F9" s="5" t="s">
        <v>105</v>
      </c>
      <c r="G9" s="4" t="s">
        <v>203</v>
      </c>
      <c r="H9" s="4"/>
      <c r="I9" s="50" t="s">
        <v>179</v>
      </c>
      <c r="J9" s="53">
        <f>[5]vkm!G$43</f>
        <v>136000</v>
      </c>
      <c r="K9" s="53">
        <f>[5]vkm!H$43</f>
        <v>130000</v>
      </c>
      <c r="L9" s="53">
        <f>[5]vkm!I$43</f>
        <v>127000</v>
      </c>
      <c r="M9" s="53">
        <f>[5]vkm!J$43</f>
        <v>135000</v>
      </c>
      <c r="N9" s="53">
        <f>[5]vkm!K$43</f>
        <v>144000</v>
      </c>
      <c r="O9" s="53">
        <f>[5]vkm!L$43</f>
        <v>150000</v>
      </c>
      <c r="P9" s="53">
        <f>[5]vkm!M$43</f>
        <v>154000</v>
      </c>
      <c r="Q9" s="53">
        <f>[5]vkm!N$43</f>
        <v>157000</v>
      </c>
      <c r="R9" s="53">
        <f>[5]vkm!O$43</f>
        <v>160000</v>
      </c>
      <c r="S9" s="53">
        <f>[5]vkm!P$43</f>
        <v>158000</v>
      </c>
      <c r="T9" s="53">
        <f>[5]vkm!Q$43</f>
        <v>159000</v>
      </c>
      <c r="U9" s="53">
        <f>[5]vkm!R$43</f>
        <v>159000</v>
      </c>
      <c r="V9" s="53">
        <f>[5]vkm!S$43</f>
        <v>159000</v>
      </c>
      <c r="W9" s="53">
        <f>[5]vkm!T$43</f>
        <v>162000</v>
      </c>
      <c r="X9" s="53">
        <f>[5]vkm!U$43</f>
        <v>163000</v>
      </c>
      <c r="Y9" s="53">
        <f>[5]vkm!V$43</f>
        <v>163000</v>
      </c>
      <c r="Z9" s="53">
        <f>[5]vkm!W$43</f>
        <v>163000</v>
      </c>
      <c r="AA9" s="53">
        <f>[5]vkm!X$43</f>
        <v>169000</v>
      </c>
      <c r="AB9" s="53">
        <f>[5]vkm!Y$43</f>
        <v>157000</v>
      </c>
      <c r="AC9" s="53">
        <f>[5]vkm!Z$43</f>
        <v>137000</v>
      </c>
      <c r="AD9" s="53">
        <f>[5]vkm!AA$43</f>
        <v>151000</v>
      </c>
      <c r="AE9" s="53">
        <f>[5]vkm!AB$43</f>
        <v>146733.34161165528</v>
      </c>
      <c r="AF9" s="53">
        <f>[5]vkm!AC$43</f>
        <v>143166.76134688669</v>
      </c>
      <c r="AG9" s="53">
        <f>[5]vkm!AD$43</f>
        <v>144405.66286808928</v>
      </c>
      <c r="AH9" s="63" t="s">
        <v>241</v>
      </c>
    </row>
    <row r="10" spans="2:35" ht="60">
      <c r="B10" s="99">
        <v>2</v>
      </c>
      <c r="C10" s="110" t="s">
        <v>76</v>
      </c>
      <c r="D10" s="110" t="s">
        <v>77</v>
      </c>
      <c r="E10" s="4" t="s">
        <v>16</v>
      </c>
      <c r="F10" s="5" t="s">
        <v>101</v>
      </c>
      <c r="G10" s="70" t="s">
        <v>103</v>
      </c>
      <c r="H10" s="70"/>
      <c r="I10" s="71"/>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4"/>
    </row>
    <row r="11" spans="2:35" ht="76.5" customHeight="1">
      <c r="B11" s="99"/>
      <c r="C11" s="111"/>
      <c r="D11" s="111"/>
      <c r="E11" s="4" t="s">
        <v>78</v>
      </c>
      <c r="F11" s="5" t="s">
        <v>102</v>
      </c>
      <c r="G11" s="4" t="s">
        <v>178</v>
      </c>
      <c r="H11" s="78" t="s">
        <v>221</v>
      </c>
      <c r="I11" s="66" t="s">
        <v>180</v>
      </c>
      <c r="J11" s="80">
        <f>[1]Dec10retn!B$29</f>
        <v>28.837643914672757</v>
      </c>
      <c r="K11" s="80">
        <f>[1]Dec10retn!C$29</f>
        <v>26.332117626346971</v>
      </c>
      <c r="L11" s="80">
        <f>[1]Dec10retn!D$29</f>
        <v>25.127537680036497</v>
      </c>
      <c r="M11" s="80">
        <f>[1]Dec10retn!E$29</f>
        <v>24.910713289700613</v>
      </c>
      <c r="N11" s="80">
        <f>[1]Dec10retn!F$29</f>
        <v>25.537094861782059</v>
      </c>
      <c r="O11" s="80">
        <f>[1]Dec10retn!G$29</f>
        <v>26.235751230642133</v>
      </c>
      <c r="P11" s="80">
        <f>[1]Dec10retn!H$29</f>
        <v>26.235751230642133</v>
      </c>
      <c r="Q11" s="80">
        <f>[1]Dec10retn!I$29</f>
        <v>26.813949604871162</v>
      </c>
      <c r="R11" s="80">
        <f>[1]Dec10retn!J$29</f>
        <v>28.28353713936994</v>
      </c>
      <c r="S11" s="80">
        <f>[1]Dec10retn!K$29</f>
        <v>27.368056380173975</v>
      </c>
      <c r="T11" s="80">
        <f>[1]Dec10retn!L$29</f>
        <v>27.922163155476799</v>
      </c>
      <c r="U11" s="80">
        <f>[1]Dec10retn!M$29</f>
        <v>27.440331176952608</v>
      </c>
      <c r="V11" s="80">
        <f>[1]Dec10retn!N$29</f>
        <v>26.452575620978017</v>
      </c>
      <c r="W11" s="80">
        <f>[1]Dec10retn!O$29</f>
        <v>26.524850417756642</v>
      </c>
      <c r="X11" s="80">
        <f>[1]Dec10retn!P$29</f>
        <v>27.319873182321565</v>
      </c>
      <c r="Y11" s="80">
        <f>[1]Dec10retn!Q$29</f>
        <v>27.440331176952608</v>
      </c>
      <c r="Z11" s="80">
        <f>[1]Dec10retn!R$29</f>
        <v>28.114895946886474</v>
      </c>
      <c r="AA11" s="80">
        <f>[1]Dec10retn!S$29</f>
        <v>28.693094321115495</v>
      </c>
      <c r="AB11" s="80">
        <f>[1]Dec10retn!T$29</f>
        <v>27.440331176952608</v>
      </c>
      <c r="AC11" s="80">
        <f>[1]Dec10retn!U$29</f>
        <v>22.140179413186523</v>
      </c>
      <c r="AD11" s="80">
        <f>[1]Dec10retn!V$29</f>
        <v>23.513400551980457</v>
      </c>
      <c r="AE11" s="80">
        <f>[1]Dec10retn!W$29</f>
        <v>24.091598926209489</v>
      </c>
      <c r="AF11" s="80">
        <f>[1]Dec10retn!X$29</f>
        <v>24.52524770688126</v>
      </c>
      <c r="AG11" s="80">
        <f>[1]Dec10retn!Y$29</f>
        <v>24.573430904733677</v>
      </c>
      <c r="AH11" s="52"/>
    </row>
    <row r="12" spans="2:35" ht="36">
      <c r="B12" s="99">
        <v>3</v>
      </c>
      <c r="C12" s="110" t="s">
        <v>79</v>
      </c>
      <c r="D12" s="110" t="s">
        <v>80</v>
      </c>
      <c r="E12" s="4" t="s">
        <v>17</v>
      </c>
      <c r="F12" s="5" t="s">
        <v>81</v>
      </c>
      <c r="G12" s="70" t="s">
        <v>103</v>
      </c>
      <c r="H12" s="70"/>
      <c r="I12" s="71"/>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4"/>
    </row>
    <row r="13" spans="2:35" ht="88.5" customHeight="1">
      <c r="B13" s="99"/>
      <c r="C13" s="111"/>
      <c r="D13" s="111"/>
      <c r="E13" s="4" t="s">
        <v>82</v>
      </c>
      <c r="F13" s="5" t="s">
        <v>83</v>
      </c>
      <c r="G13" s="4" t="s">
        <v>178</v>
      </c>
      <c r="H13" s="4" t="s">
        <v>223</v>
      </c>
      <c r="I13" s="66" t="s">
        <v>181</v>
      </c>
      <c r="J13" s="80">
        <f>[1]Dec10retn!B$25</f>
        <v>12.690182498816254</v>
      </c>
      <c r="K13" s="80">
        <f>[1]Dec10retn!C$25</f>
        <v>13.052309294688182</v>
      </c>
      <c r="L13" s="80">
        <f>[1]Dec10retn!D$25</f>
        <v>13.445925377157669</v>
      </c>
      <c r="M13" s="80">
        <f>[1]Dec10retn!E$25</f>
        <v>13.76081824313326</v>
      </c>
      <c r="N13" s="80">
        <f>[1]Dec10retn!F$25</f>
        <v>14.469327191578335</v>
      </c>
      <c r="O13" s="80">
        <f>[1]Dec10retn!G$25</f>
        <v>15.209325426620968</v>
      </c>
      <c r="P13" s="80">
        <f>[1]Dec10retn!H$25</f>
        <v>15.303793286413649</v>
      </c>
      <c r="Q13" s="80">
        <f>[1]Dec10retn!I$25</f>
        <v>15.744643298779472</v>
      </c>
      <c r="R13" s="80">
        <f>[1]Dec10retn!J$25</f>
        <v>15.76038794207825</v>
      </c>
      <c r="S13" s="80">
        <f>[1]Dec10retn!K$25</f>
        <v>16.264216527639196</v>
      </c>
      <c r="T13" s="80">
        <f>[1]Dec10retn!L$25</f>
        <v>16.720811183303798</v>
      </c>
      <c r="U13" s="80">
        <f>[1]Dec10retn!M$25</f>
        <v>16.925491546187931</v>
      </c>
      <c r="V13" s="80">
        <f>[1]Dec10retn!N$25</f>
        <v>16.563364750316005</v>
      </c>
      <c r="W13" s="80">
        <f>[1]Dec10retn!O$25</f>
        <v>16.091025451352621</v>
      </c>
      <c r="X13" s="80">
        <f>[1]Dec10retn!P$25</f>
        <v>16.626343323511119</v>
      </c>
      <c r="Y13" s="80">
        <f>[1]Dec10retn!Q$25</f>
        <v>16.626343323511119</v>
      </c>
      <c r="Z13" s="80">
        <f>[1]Dec10retn!R$25</f>
        <v>16.894002259590373</v>
      </c>
      <c r="AA13" s="80">
        <f>[1]Dec10retn!S$25</f>
        <v>17.177405838968401</v>
      </c>
      <c r="AB13" s="80">
        <f>[1]Dec10retn!T$25</f>
        <v>17.098682622474506</v>
      </c>
      <c r="AC13" s="80">
        <f>[1]Dec10retn!U$25</f>
        <v>14.894432560645379</v>
      </c>
      <c r="AD13" s="80">
        <f>[1]Dec10retn!V$25</f>
        <v>14.721241484358805</v>
      </c>
      <c r="AE13" s="80">
        <f>[1]Dec10retn!W$25</f>
        <v>15.744643298779472</v>
      </c>
      <c r="AF13" s="80">
        <f>[1]Dec10retn!X$25</f>
        <v>15.240814713218526</v>
      </c>
      <c r="AG13" s="80">
        <f>[1]Dec10retn!Y$25</f>
        <v>15.19358078332219</v>
      </c>
      <c r="AH13" s="52"/>
    </row>
    <row r="14" spans="2:35" ht="39.75" customHeight="1">
      <c r="B14" s="99">
        <v>4</v>
      </c>
      <c r="C14" s="110" t="s">
        <v>18</v>
      </c>
      <c r="D14" s="110" t="s">
        <v>84</v>
      </c>
      <c r="E14" s="4" t="s">
        <v>85</v>
      </c>
      <c r="F14" s="5" t="s">
        <v>206</v>
      </c>
      <c r="G14" s="4"/>
      <c r="H14" s="4"/>
      <c r="I14" s="66"/>
      <c r="J14" s="80">
        <f>[6]MineralProducts!D$91</f>
        <v>9957.0746698325602</v>
      </c>
      <c r="K14" s="80">
        <f>[6]MineralProducts!E$91</f>
        <v>8452.3737549075759</v>
      </c>
      <c r="L14" s="80">
        <f>[6]MineralProducts!F$91</f>
        <v>7448.137157683961</v>
      </c>
      <c r="M14" s="80">
        <f>[6]MineralProducts!G$91</f>
        <v>6461.638057466178</v>
      </c>
      <c r="N14" s="80">
        <f>[6]MineralProducts!H$91</f>
        <v>6941.2680673268769</v>
      </c>
      <c r="O14" s="80">
        <f>[6]MineralProducts!I$91</f>
        <v>6268.6329352255434</v>
      </c>
      <c r="P14" s="80">
        <f>[6]MineralProducts!J$91</f>
        <v>5849.6312978237793</v>
      </c>
      <c r="Q14" s="80">
        <f>[6]MineralProducts!K$91</f>
        <v>5644.6835636524111</v>
      </c>
      <c r="R14" s="80">
        <f>[6]MineralProducts!L$91</f>
        <v>5220.9214511766568</v>
      </c>
      <c r="S14" s="80">
        <f>[6]MineralProducts!M$91</f>
        <v>4739.651169689686</v>
      </c>
      <c r="T14" s="80">
        <f>[6]MineralProducts!N$91</f>
        <v>6598.3259548874566</v>
      </c>
      <c r="U14" s="80">
        <f>[6]MineralProducts!O$91</f>
        <v>6669.8144997660256</v>
      </c>
      <c r="V14" s="80">
        <f>[6]MineralProducts!P$91</f>
        <v>6191.1943865586254</v>
      </c>
      <c r="W14" s="80">
        <f>[6]MineralProducts!Q$91</f>
        <v>6116.8131164874594</v>
      </c>
      <c r="X14" s="80">
        <f>[6]MineralProducts!R$91</f>
        <v>5700.8432845822108</v>
      </c>
      <c r="Y14" s="80">
        <f>[6]MineralProducts!S$91</f>
        <v>6648.7765327237739</v>
      </c>
      <c r="Z14" s="80">
        <f>[6]MineralProducts!T$91</f>
        <v>6325.6551687722367</v>
      </c>
      <c r="AA14" s="80">
        <f>[6]MineralProducts!U$91</f>
        <v>6575.8203089249691</v>
      </c>
      <c r="AB14" s="80">
        <f>[6]MineralProducts!V$91</f>
        <v>7602.7876310901738</v>
      </c>
      <c r="AC14" s="80">
        <f>[6]MineralProducts!W$91</f>
        <v>6460.3640546234892</v>
      </c>
      <c r="AD14" s="80">
        <f>[6]MineralProducts!X$91</f>
        <v>6597.850696446756</v>
      </c>
      <c r="AE14" s="80">
        <f>[6]MineralProducts!Y$91</f>
        <v>5974.2514161987383</v>
      </c>
      <c r="AF14" s="80">
        <f>[6]MineralProducts!Z$91</f>
        <v>5915.086815713501</v>
      </c>
      <c r="AG14" s="80">
        <f>[6]MineralProducts!AA$91</f>
        <v>6035.080676641137</v>
      </c>
      <c r="AH14" s="82" t="s">
        <v>238</v>
      </c>
    </row>
    <row r="15" spans="2:35" ht="86.25" customHeight="1">
      <c r="B15" s="99"/>
      <c r="C15" s="111"/>
      <c r="D15" s="111"/>
      <c r="E15" s="4" t="s">
        <v>86</v>
      </c>
      <c r="F15" s="5" t="s">
        <v>87</v>
      </c>
      <c r="G15" s="4" t="s">
        <v>178</v>
      </c>
      <c r="H15" s="4" t="s">
        <v>222</v>
      </c>
      <c r="I15" s="66" t="s">
        <v>194</v>
      </c>
      <c r="J15" s="80">
        <f>[1]Dec10retn!B$27</f>
        <v>19.658065019942299</v>
      </c>
      <c r="K15" s="80">
        <f>[1]Dec10retn!C$27</f>
        <v>18.205754147756583</v>
      </c>
      <c r="L15" s="80">
        <f>[1]Dec10retn!D$27</f>
        <v>18.102017656886179</v>
      </c>
      <c r="M15" s="80">
        <f>[1]Dec10retn!E$27</f>
        <v>18.914620168704371</v>
      </c>
      <c r="N15" s="80">
        <f>[1]Dec10retn!F$27</f>
        <v>20.315062795454878</v>
      </c>
      <c r="O15" s="80">
        <f>[1]Dec10retn!G$27</f>
        <v>20.384220456035152</v>
      </c>
      <c r="P15" s="80">
        <f>[1]Dec10retn!H$27</f>
        <v>19.917406247118318</v>
      </c>
      <c r="Q15" s="80">
        <f>[1]Dec10retn!I$27</f>
        <v>20.211326304584471</v>
      </c>
      <c r="R15" s="80">
        <f>[1]Dec10retn!J$27</f>
        <v>20.297773380309813</v>
      </c>
      <c r="S15" s="80">
        <f>[1]Dec10retn!K$27</f>
        <v>20.349641625745019</v>
      </c>
      <c r="T15" s="80">
        <f>[1]Dec10retn!L$27</f>
        <v>20.487956946905559</v>
      </c>
      <c r="U15" s="80">
        <f>[1]Dec10retn!M$27</f>
        <v>20.280483965164741</v>
      </c>
      <c r="V15" s="80">
        <f>[1]Dec10retn!N$27</f>
        <v>19.813669756247904</v>
      </c>
      <c r="W15" s="80">
        <f>[1]Dec10retn!O$27</f>
        <v>20.245905134874604</v>
      </c>
      <c r="X15" s="80">
        <f>[1]Dec10retn!P$27</f>
        <v>20.591693437775966</v>
      </c>
      <c r="Y15" s="80">
        <f>[1]Dec10retn!Q$27</f>
        <v>20.384220456035152</v>
      </c>
      <c r="Z15" s="80">
        <f>[1]Dec10retn!R$27</f>
        <v>21.214112382998415</v>
      </c>
      <c r="AA15" s="80">
        <f>[1]Dec10retn!S$27</f>
        <v>21.075797061837871</v>
      </c>
      <c r="AB15" s="80">
        <f>[1]Dec10retn!T$27</f>
        <v>20.055721568278859</v>
      </c>
      <c r="AC15" s="80">
        <f>[1]Dec10retn!U$27</f>
        <v>17.306704560213049</v>
      </c>
      <c r="AD15" s="80">
        <f>[1]Dec10retn!V$27</f>
        <v>17.323993975358118</v>
      </c>
      <c r="AE15" s="80">
        <f>[1]Dec10retn!W$27</f>
        <v>17.289415145067981</v>
      </c>
      <c r="AF15" s="80">
        <f>[1]Dec10retn!X$27</f>
        <v>16.563259708975124</v>
      </c>
      <c r="AG15" s="80">
        <f>[1]Dec10retn!Y$27</f>
        <v>16.079156084913222</v>
      </c>
      <c r="AH15" s="82" t="s">
        <v>239</v>
      </c>
    </row>
    <row r="16" spans="2:35" ht="60">
      <c r="B16" s="99">
        <v>5</v>
      </c>
      <c r="C16" s="110" t="s">
        <v>88</v>
      </c>
      <c r="D16" s="110" t="s">
        <v>89</v>
      </c>
      <c r="E16" s="4" t="s">
        <v>16</v>
      </c>
      <c r="F16" s="5" t="s">
        <v>101</v>
      </c>
      <c r="G16" s="70" t="s">
        <v>215</v>
      </c>
      <c r="H16" s="70"/>
      <c r="I16" s="71"/>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4"/>
    </row>
    <row r="17" spans="2:34" ht="28.5" customHeight="1">
      <c r="B17" s="99"/>
      <c r="C17" s="111"/>
      <c r="D17" s="111"/>
      <c r="E17" s="4" t="s">
        <v>90</v>
      </c>
      <c r="F17" s="5" t="s">
        <v>91</v>
      </c>
      <c r="G17" s="4" t="s">
        <v>178</v>
      </c>
      <c r="H17" s="4"/>
      <c r="I17" s="66" t="s">
        <v>195</v>
      </c>
      <c r="J17" s="53">
        <f>[7]Activity!Z$16*10^3</f>
        <v>13169</v>
      </c>
      <c r="K17" s="53">
        <f>[7]Activity!AA$16*10^3</f>
        <v>12540</v>
      </c>
      <c r="L17" s="53">
        <f>[7]Activity!AB$16*10^3</f>
        <v>12091</v>
      </c>
      <c r="M17" s="53">
        <f>[7]Activity!AC$16*10^3</f>
        <v>12330</v>
      </c>
      <c r="N17" s="53">
        <f>[7]Activity!AD$16*10^3</f>
        <v>12909</v>
      </c>
      <c r="O17" s="53">
        <f>[7]Activity!AE$16*10^3</f>
        <v>13083</v>
      </c>
      <c r="P17" s="53">
        <f>[7]Activity!AF$16*10^3</f>
        <v>13759</v>
      </c>
      <c r="Q17" s="53">
        <f>[7]Activity!AG$16*10^3</f>
        <v>13987</v>
      </c>
      <c r="R17" s="53">
        <f>[7]Activity!AH$16*10^3</f>
        <v>13426</v>
      </c>
      <c r="S17" s="53">
        <f>[7]Activity!AI$16*10^3</f>
        <v>12633</v>
      </c>
      <c r="T17" s="53">
        <f>[7]Activity!AJ$16*10^3</f>
        <v>11551</v>
      </c>
      <c r="U17" s="53">
        <f>[7]Activity!AK$16*10^3</f>
        <v>10271</v>
      </c>
      <c r="V17" s="53">
        <f>[7]Activity!AL$16*10^3</f>
        <v>8956</v>
      </c>
      <c r="W17" s="53">
        <f>[7]Activity!AM$16*10^3</f>
        <v>10630</v>
      </c>
      <c r="X17" s="53">
        <f>[7]Activity!AN$16*10^3</f>
        <v>10667</v>
      </c>
      <c r="Y17" s="53">
        <f>[7]Activity!AO$16*10^3</f>
        <v>10549.7</v>
      </c>
      <c r="Z17" s="53">
        <f>[7]Activity!AP$16*10^3</f>
        <v>11202.6</v>
      </c>
      <c r="AA17" s="53">
        <f>[7]Activity!AQ$16*10^3</f>
        <v>11361.9</v>
      </c>
      <c r="AB17" s="53">
        <f>[7]Activity!AR$16*10^3</f>
        <v>10478</v>
      </c>
      <c r="AC17" s="53">
        <f>[7]Activity!AS$16*10^3</f>
        <v>7955</v>
      </c>
      <c r="AD17" s="53">
        <f>[7]Activity!AT$16*10^3</f>
        <v>7322.9</v>
      </c>
      <c r="AE17" s="53">
        <f>[7]Activity!AU$16*10^3</f>
        <v>6946.2</v>
      </c>
      <c r="AF17" s="53">
        <f>[7]Activity!AV$16*10^3</f>
        <v>7525.1</v>
      </c>
      <c r="AG17" s="53">
        <f>[7]Activity!AW$16*10^3</f>
        <v>9915.1</v>
      </c>
      <c r="AH17" s="52" t="s">
        <v>240</v>
      </c>
    </row>
    <row r="18" spans="2:34" ht="48">
      <c r="B18" s="99">
        <v>6</v>
      </c>
      <c r="C18" s="110" t="s">
        <v>92</v>
      </c>
      <c r="D18" s="110" t="s">
        <v>93</v>
      </c>
      <c r="E18" s="4" t="s">
        <v>19</v>
      </c>
      <c r="F18" s="5" t="s">
        <v>206</v>
      </c>
      <c r="G18" s="65" t="s">
        <v>207</v>
      </c>
      <c r="H18" s="65"/>
      <c r="I18" s="72"/>
      <c r="J18" s="56">
        <f>J14</f>
        <v>9957.0746698325602</v>
      </c>
      <c r="K18" s="56">
        <f t="shared" ref="K18:AG18" si="0">K14</f>
        <v>8452.3737549075759</v>
      </c>
      <c r="L18" s="56">
        <f t="shared" si="0"/>
        <v>7448.137157683961</v>
      </c>
      <c r="M18" s="56">
        <f t="shared" si="0"/>
        <v>6461.638057466178</v>
      </c>
      <c r="N18" s="56">
        <f t="shared" si="0"/>
        <v>6941.2680673268769</v>
      </c>
      <c r="O18" s="56">
        <f t="shared" si="0"/>
        <v>6268.6329352255434</v>
      </c>
      <c r="P18" s="56">
        <f t="shared" si="0"/>
        <v>5849.6312978237793</v>
      </c>
      <c r="Q18" s="56">
        <f t="shared" si="0"/>
        <v>5644.6835636524111</v>
      </c>
      <c r="R18" s="56">
        <f t="shared" si="0"/>
        <v>5220.9214511766568</v>
      </c>
      <c r="S18" s="56">
        <f t="shared" si="0"/>
        <v>4739.651169689686</v>
      </c>
      <c r="T18" s="56">
        <f t="shared" si="0"/>
        <v>6598.3259548874566</v>
      </c>
      <c r="U18" s="56">
        <f t="shared" si="0"/>
        <v>6669.8144997660256</v>
      </c>
      <c r="V18" s="56">
        <f t="shared" si="0"/>
        <v>6191.1943865586254</v>
      </c>
      <c r="W18" s="56">
        <f t="shared" si="0"/>
        <v>6116.8131164874594</v>
      </c>
      <c r="X18" s="56">
        <f t="shared" si="0"/>
        <v>5700.8432845822108</v>
      </c>
      <c r="Y18" s="56">
        <f t="shared" si="0"/>
        <v>6648.7765327237739</v>
      </c>
      <c r="Z18" s="56">
        <f t="shared" si="0"/>
        <v>6325.6551687722367</v>
      </c>
      <c r="AA18" s="56">
        <f t="shared" si="0"/>
        <v>6575.8203089249691</v>
      </c>
      <c r="AB18" s="56">
        <f t="shared" si="0"/>
        <v>7602.7876310901738</v>
      </c>
      <c r="AC18" s="56">
        <f t="shared" si="0"/>
        <v>6460.3640546234892</v>
      </c>
      <c r="AD18" s="56">
        <f t="shared" si="0"/>
        <v>6597.850696446756</v>
      </c>
      <c r="AE18" s="56">
        <f t="shared" si="0"/>
        <v>5974.2514161987383</v>
      </c>
      <c r="AF18" s="56">
        <f t="shared" si="0"/>
        <v>5915.086815713501</v>
      </c>
      <c r="AG18" s="56">
        <f t="shared" si="0"/>
        <v>6035.080676641137</v>
      </c>
      <c r="AH18" s="57"/>
    </row>
    <row r="19" spans="2:34" ht="24">
      <c r="B19" s="99"/>
      <c r="C19" s="111"/>
      <c r="D19" s="111"/>
      <c r="E19" s="4" t="s">
        <v>94</v>
      </c>
      <c r="F19" s="5" t="s">
        <v>95</v>
      </c>
      <c r="G19" s="4" t="s">
        <v>178</v>
      </c>
      <c r="H19" s="4"/>
      <c r="I19" s="66" t="s">
        <v>196</v>
      </c>
      <c r="J19" s="53" t="s">
        <v>230</v>
      </c>
      <c r="K19" s="53" t="s">
        <v>230</v>
      </c>
      <c r="L19" s="53" t="s">
        <v>230</v>
      </c>
      <c r="M19" s="53" t="s">
        <v>230</v>
      </c>
      <c r="N19" s="53" t="s">
        <v>230</v>
      </c>
      <c r="O19" s="53" t="s">
        <v>230</v>
      </c>
      <c r="P19" s="53" t="s">
        <v>230</v>
      </c>
      <c r="Q19" s="53" t="s">
        <v>230</v>
      </c>
      <c r="R19" s="53" t="s">
        <v>230</v>
      </c>
      <c r="S19" s="53" t="s">
        <v>230</v>
      </c>
      <c r="T19" s="53" t="s">
        <v>230</v>
      </c>
      <c r="U19" s="53" t="s">
        <v>230</v>
      </c>
      <c r="V19" s="53" t="s">
        <v>230</v>
      </c>
      <c r="W19" s="53" t="s">
        <v>230</v>
      </c>
      <c r="X19" s="53" t="s">
        <v>230</v>
      </c>
      <c r="Y19" s="53" t="s">
        <v>230</v>
      </c>
      <c r="Z19" s="53" t="s">
        <v>230</v>
      </c>
      <c r="AA19" s="53" t="s">
        <v>230</v>
      </c>
      <c r="AB19" s="53" t="s">
        <v>230</v>
      </c>
      <c r="AC19" s="53" t="s">
        <v>230</v>
      </c>
      <c r="AD19" s="53" t="s">
        <v>230</v>
      </c>
      <c r="AE19" s="53" t="s">
        <v>230</v>
      </c>
      <c r="AF19" s="53" t="s">
        <v>230</v>
      </c>
      <c r="AG19" s="53" t="s">
        <v>230</v>
      </c>
      <c r="AH19" s="52" t="s">
        <v>231</v>
      </c>
    </row>
    <row r="20" spans="2:34" ht="3.75" customHeight="1">
      <c r="B20" s="58"/>
      <c r="C20" s="58"/>
      <c r="D20" s="58"/>
      <c r="E20" s="58"/>
      <c r="F20" s="59"/>
      <c r="G20" s="67"/>
      <c r="H20" s="67"/>
      <c r="I20" s="68"/>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0"/>
    </row>
    <row r="21" spans="2:34" ht="12.75" customHeight="1">
      <c r="B21" s="3" t="s">
        <v>161</v>
      </c>
      <c r="G21" s="69"/>
      <c r="H21" s="69"/>
      <c r="I21" s="69"/>
      <c r="J21"/>
      <c r="K21"/>
      <c r="L21"/>
      <c r="M21"/>
      <c r="N21"/>
      <c r="O21"/>
    </row>
    <row r="22" spans="2:34">
      <c r="B22" s="3" t="s">
        <v>159</v>
      </c>
      <c r="J22"/>
      <c r="K22"/>
      <c r="L22"/>
      <c r="M22"/>
      <c r="N22"/>
      <c r="O22"/>
    </row>
    <row r="23" spans="2:34">
      <c r="B23" s="1" t="s">
        <v>160</v>
      </c>
      <c r="J23"/>
      <c r="K23"/>
      <c r="L23"/>
      <c r="M23"/>
      <c r="N23"/>
      <c r="O23"/>
    </row>
    <row r="24" spans="2:34">
      <c r="J24"/>
      <c r="K24"/>
      <c r="L24"/>
      <c r="M24"/>
      <c r="N24"/>
      <c r="O24"/>
    </row>
    <row r="25" spans="2:34">
      <c r="J25"/>
      <c r="K25"/>
      <c r="L25"/>
      <c r="M25"/>
      <c r="N25"/>
      <c r="O25"/>
    </row>
  </sheetData>
  <mergeCells count="49">
    <mergeCell ref="AG6:AG7"/>
    <mergeCell ref="AB6:AB7"/>
    <mergeCell ref="B6:B7"/>
    <mergeCell ref="C6:C7"/>
    <mergeCell ref="E6:E7"/>
    <mergeCell ref="F6:F7"/>
    <mergeCell ref="G6:G7"/>
    <mergeCell ref="T6:T7"/>
    <mergeCell ref="H6:I6"/>
    <mergeCell ref="Z6:Z7"/>
    <mergeCell ref="Y6:Y7"/>
    <mergeCell ref="W6:W7"/>
    <mergeCell ref="B18:B19"/>
    <mergeCell ref="B14:B15"/>
    <mergeCell ref="B16:B17"/>
    <mergeCell ref="B8:B9"/>
    <mergeCell ref="B10:B11"/>
    <mergeCell ref="B12:B13"/>
    <mergeCell ref="C18:C19"/>
    <mergeCell ref="D18:D19"/>
    <mergeCell ref="C12:C13"/>
    <mergeCell ref="D10:D11"/>
    <mergeCell ref="C16:C17"/>
    <mergeCell ref="D16:D17"/>
    <mergeCell ref="D12:D13"/>
    <mergeCell ref="C10:C11"/>
    <mergeCell ref="C14:C15"/>
    <mergeCell ref="D14:D15"/>
    <mergeCell ref="AH6:AH7"/>
    <mergeCell ref="J6:J7"/>
    <mergeCell ref="K6:K7"/>
    <mergeCell ref="L6:L7"/>
    <mergeCell ref="M6:M7"/>
    <mergeCell ref="N6:N7"/>
    <mergeCell ref="O6:O7"/>
    <mergeCell ref="P6:P7"/>
    <mergeCell ref="AE6:AE7"/>
    <mergeCell ref="S6:S7"/>
    <mergeCell ref="AC6:AC7"/>
    <mergeCell ref="V6:V7"/>
    <mergeCell ref="AF6:AF7"/>
    <mergeCell ref="AD6:AD7"/>
    <mergeCell ref="X6:X7"/>
    <mergeCell ref="AA6:AA7"/>
    <mergeCell ref="C8:C9"/>
    <mergeCell ref="U6:U7"/>
    <mergeCell ref="D6:D7"/>
    <mergeCell ref="Q6:Q7"/>
    <mergeCell ref="R6:R7"/>
  </mergeCells>
  <phoneticPr fontId="3" type="noConversion"/>
  <pageMargins left="0.78740157480314965" right="0.78740157480314965" top="0.74803149606299213" bottom="0.70866141732283472" header="0.51181102362204722" footer="0.51181102362204722"/>
  <pageSetup paperSize="8" scale="39" orientation="landscape" r:id="rId1"/>
  <headerFooter alignWithMargins="0">
    <oddHeader>&amp;C&amp;F&amp;RPage &amp;P</oddHeader>
  </headerFooter>
  <rowBreaks count="1" manualBreakCount="1">
    <brk id="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41"/>
  <sheetViews>
    <sheetView zoomScale="75" workbookViewId="0"/>
  </sheetViews>
  <sheetFormatPr defaultColWidth="10.6640625" defaultRowHeight="12.75"/>
  <cols>
    <col min="1" max="1" width="2.5" style="6" customWidth="1"/>
    <col min="2" max="2" width="9" style="6" customWidth="1"/>
    <col min="3" max="3" width="20.83203125" style="6" customWidth="1"/>
    <col min="4" max="4" width="29.5" style="6" customWidth="1"/>
    <col min="5" max="5" width="38" style="6" bestFit="1" customWidth="1"/>
    <col min="6" max="6" width="68" style="7" customWidth="1"/>
    <col min="7" max="7" width="49.1640625" style="23" customWidth="1"/>
    <col min="8" max="9" width="40.1640625" style="23" customWidth="1"/>
    <col min="10" max="25" width="11.1640625" style="27" customWidth="1"/>
    <col min="26" max="33" width="11.1640625" style="73" customWidth="1"/>
    <col min="34" max="34" width="46.83203125" style="30" customWidth="1"/>
    <col min="35" max="35" width="10.6640625" style="34" customWidth="1"/>
    <col min="36" max="36" width="10.6640625" style="33" customWidth="1"/>
    <col min="37" max="16384" width="10.6640625" style="13"/>
  </cols>
  <sheetData>
    <row r="2" spans="1:36" ht="18.75">
      <c r="B2" s="19" t="s">
        <v>0</v>
      </c>
    </row>
    <row r="3" spans="1:36" ht="18.75">
      <c r="B3" s="20" t="s">
        <v>51</v>
      </c>
      <c r="J3" s="84"/>
      <c r="K3" s="84"/>
      <c r="L3" s="84"/>
      <c r="M3" s="84"/>
      <c r="N3" s="84"/>
      <c r="O3" s="84"/>
      <c r="P3" s="84"/>
      <c r="Q3" s="84"/>
      <c r="R3" s="84"/>
      <c r="S3" s="84"/>
      <c r="T3" s="84"/>
      <c r="U3" s="84"/>
      <c r="V3" s="84"/>
      <c r="W3" s="84"/>
      <c r="X3" s="84"/>
      <c r="Y3" s="84"/>
      <c r="Z3" s="84"/>
      <c r="AA3" s="84"/>
      <c r="AB3" s="84"/>
      <c r="AC3" s="84"/>
      <c r="AD3" s="84"/>
      <c r="AE3" s="84"/>
      <c r="AF3" s="84"/>
      <c r="AG3" s="88"/>
    </row>
    <row r="4" spans="1:36" ht="22.5">
      <c r="B4" s="21" t="s">
        <v>163</v>
      </c>
    </row>
    <row r="5" spans="1:36" ht="18.75">
      <c r="B5" s="49"/>
      <c r="C5" s="9"/>
      <c r="D5" s="9"/>
      <c r="E5" s="9"/>
      <c r="F5" s="10"/>
      <c r="G5" s="24"/>
      <c r="H5" s="24"/>
      <c r="I5" s="24"/>
      <c r="J5" s="28"/>
      <c r="K5" s="28"/>
      <c r="L5" s="28"/>
      <c r="M5" s="28"/>
      <c r="N5" s="28"/>
      <c r="O5" s="28"/>
      <c r="P5" s="28"/>
      <c r="Q5" s="28"/>
      <c r="R5" s="28"/>
      <c r="S5" s="28"/>
      <c r="T5" s="28"/>
      <c r="U5" s="28"/>
      <c r="V5" s="28"/>
      <c r="W5" s="28"/>
      <c r="X5" s="28"/>
      <c r="Y5" s="28"/>
      <c r="Z5" s="74"/>
      <c r="AA5" s="74"/>
      <c r="AB5" s="74"/>
      <c r="AC5" s="74"/>
      <c r="AD5" s="74"/>
      <c r="AE5" s="74"/>
      <c r="AF5" s="74"/>
      <c r="AG5" s="74"/>
      <c r="AH5" s="31"/>
    </row>
    <row r="6" spans="1:36">
      <c r="A6" s="8"/>
      <c r="B6" s="101" t="s">
        <v>1</v>
      </c>
      <c r="C6" s="103" t="s">
        <v>2</v>
      </c>
      <c r="D6" s="101" t="s">
        <v>52</v>
      </c>
      <c r="E6" s="101" t="s">
        <v>53</v>
      </c>
      <c r="F6" s="107" t="s">
        <v>96</v>
      </c>
      <c r="G6" s="108" t="s">
        <v>104</v>
      </c>
      <c r="H6" s="105" t="s">
        <v>174</v>
      </c>
      <c r="I6" s="106"/>
      <c r="J6" s="113">
        <v>1990</v>
      </c>
      <c r="K6" s="113">
        <v>1991</v>
      </c>
      <c r="L6" s="113">
        <v>1992</v>
      </c>
      <c r="M6" s="113">
        <v>1993</v>
      </c>
      <c r="N6" s="113">
        <v>1994</v>
      </c>
      <c r="O6" s="113">
        <v>1995</v>
      </c>
      <c r="P6" s="113">
        <v>1996</v>
      </c>
      <c r="Q6" s="113">
        <v>1997</v>
      </c>
      <c r="R6" s="113">
        <v>1998</v>
      </c>
      <c r="S6" s="113">
        <v>1999</v>
      </c>
      <c r="T6" s="113">
        <v>2000</v>
      </c>
      <c r="U6" s="113">
        <v>2001</v>
      </c>
      <c r="V6" s="113">
        <v>2002</v>
      </c>
      <c r="W6" s="113">
        <v>2003</v>
      </c>
      <c r="X6" s="113">
        <v>2004</v>
      </c>
      <c r="Y6" s="112">
        <v>2005</v>
      </c>
      <c r="Z6" s="112">
        <v>2006</v>
      </c>
      <c r="AA6" s="112">
        <v>2007</v>
      </c>
      <c r="AB6" s="112">
        <v>2008</v>
      </c>
      <c r="AC6" s="112">
        <v>2009</v>
      </c>
      <c r="AD6" s="112">
        <v>2010</v>
      </c>
      <c r="AE6" s="112">
        <v>2011</v>
      </c>
      <c r="AF6" s="112">
        <v>2012</v>
      </c>
      <c r="AG6" s="112">
        <v>2013</v>
      </c>
      <c r="AH6" s="98" t="s">
        <v>107</v>
      </c>
    </row>
    <row r="7" spans="1:36" s="15" customFormat="1" ht="37.5" customHeight="1">
      <c r="A7" s="8"/>
      <c r="B7" s="102"/>
      <c r="C7" s="104"/>
      <c r="D7" s="102"/>
      <c r="E7" s="102"/>
      <c r="F7" s="102"/>
      <c r="G7" s="109"/>
      <c r="H7" s="51" t="s">
        <v>175</v>
      </c>
      <c r="I7" s="51" t="s">
        <v>176</v>
      </c>
      <c r="J7" s="97"/>
      <c r="K7" s="97"/>
      <c r="L7" s="97"/>
      <c r="M7" s="97"/>
      <c r="N7" s="97"/>
      <c r="O7" s="97"/>
      <c r="P7" s="97"/>
      <c r="Q7" s="97"/>
      <c r="R7" s="97"/>
      <c r="S7" s="97"/>
      <c r="T7" s="97"/>
      <c r="U7" s="97"/>
      <c r="V7" s="97"/>
      <c r="W7" s="97"/>
      <c r="X7" s="97"/>
      <c r="Y7" s="95"/>
      <c r="Z7" s="94"/>
      <c r="AA7" s="94"/>
      <c r="AB7" s="94"/>
      <c r="AC7" s="94"/>
      <c r="AD7" s="94"/>
      <c r="AE7" s="94"/>
      <c r="AF7" s="94"/>
      <c r="AG7" s="94"/>
      <c r="AH7" s="95"/>
      <c r="AI7" s="36"/>
      <c r="AJ7" s="14"/>
    </row>
    <row r="8" spans="1:36" s="15" customFormat="1" ht="48">
      <c r="A8" s="8"/>
      <c r="B8" s="99">
        <v>1</v>
      </c>
      <c r="C8" s="110" t="s">
        <v>20</v>
      </c>
      <c r="D8" s="110" t="s">
        <v>108</v>
      </c>
      <c r="E8" s="4" t="s">
        <v>109</v>
      </c>
      <c r="F8" s="5" t="s">
        <v>147</v>
      </c>
      <c r="G8" s="4"/>
      <c r="H8" s="4"/>
      <c r="I8" s="4"/>
      <c r="J8" s="83">
        <f>'[3]For annex II'!F4</f>
        <v>2708.9527128418381</v>
      </c>
      <c r="K8" s="83">
        <f>'[3]For annex II'!G4</f>
        <v>3183.6079118810321</v>
      </c>
      <c r="L8" s="83">
        <f>'[3]For annex II'!H4</f>
        <v>3925.9783958081202</v>
      </c>
      <c r="M8" s="83">
        <f>'[3]For annex II'!I4</f>
        <v>5082.3662545884026</v>
      </c>
      <c r="N8" s="83">
        <f>'[3]For annex II'!J4</f>
        <v>6522.7993131163075</v>
      </c>
      <c r="O8" s="83">
        <f>'[3]For annex II'!K4</f>
        <v>7862.2500552401398</v>
      </c>
      <c r="P8" s="83">
        <f>'[3]For annex II'!L4</f>
        <v>8959.1298420307758</v>
      </c>
      <c r="Q8" s="83">
        <f>'[3]For annex II'!M4</f>
        <v>9791.0027008417474</v>
      </c>
      <c r="R8" s="83">
        <f>'[3]For annex II'!N4</f>
        <v>10273.099833245446</v>
      </c>
      <c r="S8" s="83">
        <f>'[3]For annex II'!O4</f>
        <v>11436.503751707605</v>
      </c>
      <c r="T8" s="83">
        <f>'[3]For annex II'!P4</f>
        <v>12043.240682108371</v>
      </c>
      <c r="U8" s="83">
        <f>'[3]For annex II'!Q4</f>
        <v>12894.403801560276</v>
      </c>
      <c r="V8" s="83">
        <f>'[3]For annex II'!R4</f>
        <v>14233.80177122971</v>
      </c>
      <c r="W8" s="83">
        <f>'[3]For annex II'!S4</f>
        <v>15481.206727248873</v>
      </c>
      <c r="X8" s="83">
        <f>'[3]For annex II'!T4</f>
        <v>17057.053822628073</v>
      </c>
      <c r="Y8" s="83">
        <f>'[3]For annex II'!U4</f>
        <v>18445.57959947368</v>
      </c>
      <c r="Z8" s="83">
        <f>'[3]For annex II'!V4</f>
        <v>19850.26666267779</v>
      </c>
      <c r="AA8" s="83">
        <f>'[3]For annex II'!W4</f>
        <v>21030.920630079065</v>
      </c>
      <c r="AB8" s="83">
        <f>'[3]For annex II'!X4</f>
        <v>22350.085870674753</v>
      </c>
      <c r="AC8" s="83">
        <f>'[3]For annex II'!Y4</f>
        <v>22420.374342284867</v>
      </c>
      <c r="AD8" s="83">
        <f>'[3]For annex II'!Z4</f>
        <v>22439.426104458791</v>
      </c>
      <c r="AE8" s="83">
        <f>'[3]For annex II'!AA4</f>
        <v>23424.638391535776</v>
      </c>
      <c r="AF8" s="83">
        <f>'[3]For annex II'!AB4</f>
        <v>24502.609227908346</v>
      </c>
      <c r="AG8" s="83">
        <f>'[3]For annex II'!AC4</f>
        <v>25172.396261600905</v>
      </c>
      <c r="AH8" s="63" t="s">
        <v>237</v>
      </c>
      <c r="AI8" s="35"/>
      <c r="AJ8" s="14"/>
    </row>
    <row r="9" spans="1:36" s="15" customFormat="1" ht="24">
      <c r="A9" s="8"/>
      <c r="B9" s="99"/>
      <c r="C9" s="111"/>
      <c r="D9" s="111"/>
      <c r="E9" s="4" t="s">
        <v>110</v>
      </c>
      <c r="F9" s="5" t="s">
        <v>111</v>
      </c>
      <c r="G9" s="4"/>
      <c r="H9" s="4"/>
      <c r="I9" s="4"/>
      <c r="J9" s="83">
        <f>[8]naei13!C$133*1000</f>
        <v>14720.439170692423</v>
      </c>
      <c r="K9" s="83">
        <f>[8]naei13!D$133*1000</f>
        <v>17311.202034150207</v>
      </c>
      <c r="L9" s="83">
        <f>[8]naei13!E$133*1000</f>
        <v>21365.833728856283</v>
      </c>
      <c r="M9" s="83">
        <f>[8]naei13!F$133*1000</f>
        <v>27875.257810190098</v>
      </c>
      <c r="N9" s="83">
        <f>[8]naei13!G$133*1000</f>
        <v>36036.08410870855</v>
      </c>
      <c r="O9" s="83">
        <f>[8]naei13!H$133*1000</f>
        <v>43621.39440655498</v>
      </c>
      <c r="P9" s="83">
        <f>[8]naei13!I$133*1000</f>
        <v>49883.530144125165</v>
      </c>
      <c r="Q9" s="83">
        <f>[8]naei13!J$133*1000</f>
        <v>55044.560224702094</v>
      </c>
      <c r="R9" s="83">
        <f>[8]naei13!K$133*1000</f>
        <v>58197.5228939437</v>
      </c>
      <c r="S9" s="83">
        <f>[8]naei13!L$133*1000</f>
        <v>65220.180475630958</v>
      </c>
      <c r="T9" s="83">
        <f>[8]naei13!M$133*1000</f>
        <v>69023.741802556004</v>
      </c>
      <c r="U9" s="83">
        <f>[8]naei13!N$133*1000</f>
        <v>75042.050192585477</v>
      </c>
      <c r="V9" s="83">
        <f>[8]naei13!O$133*1000</f>
        <v>84555.047592594579</v>
      </c>
      <c r="W9" s="83">
        <f>[8]naei13!P$133*1000</f>
        <v>93289.909216148124</v>
      </c>
      <c r="X9" s="83">
        <f>[8]naei13!Q$133*1000</f>
        <v>103990.42084845353</v>
      </c>
      <c r="Y9" s="83">
        <f>[8]naei13!R$133*1000</f>
        <v>113535.79427967062</v>
      </c>
      <c r="Z9" s="83">
        <f>[8]naei13!S$133*1000</f>
        <v>124592.98928941684</v>
      </c>
      <c r="AA9" s="83">
        <f>[8]naei13!T$133*1000</f>
        <v>134721.35528917966</v>
      </c>
      <c r="AB9" s="83">
        <f>[8]naei13!U$133*1000</f>
        <v>147870.37760580712</v>
      </c>
      <c r="AC9" s="83">
        <f>[8]naei13!V$133*1000</f>
        <v>150108.39058337756</v>
      </c>
      <c r="AD9" s="83">
        <f>[8]naei13!W$133*1000</f>
        <v>153458.56585315117</v>
      </c>
      <c r="AE9" s="83">
        <f>[8]naei13!X$133*1000</f>
        <v>163824.43802131325</v>
      </c>
      <c r="AF9" s="83">
        <f>[8]naei13!Y$133*1000</f>
        <v>172623.60271846887</v>
      </c>
      <c r="AG9" s="83">
        <f>[8]naei13!Z$133*1000</f>
        <v>181329.15512965873</v>
      </c>
      <c r="AH9" s="63" t="s">
        <v>241</v>
      </c>
      <c r="AI9" s="35"/>
      <c r="AJ9" s="14"/>
    </row>
    <row r="10" spans="1:36" s="15" customFormat="1" ht="48">
      <c r="A10" s="8"/>
      <c r="B10" s="99">
        <v>2</v>
      </c>
      <c r="C10" s="110" t="s">
        <v>20</v>
      </c>
      <c r="D10" s="110" t="s">
        <v>112</v>
      </c>
      <c r="E10" s="4" t="s">
        <v>113</v>
      </c>
      <c r="F10" s="5" t="s">
        <v>148</v>
      </c>
      <c r="G10" s="4"/>
      <c r="H10" s="4"/>
      <c r="I10" s="4"/>
      <c r="J10" s="83">
        <f>'[3]For annex II'!F3</f>
        <v>68288.040982754988</v>
      </c>
      <c r="K10" s="83">
        <f>'[3]For annex II'!G3</f>
        <v>67613.778434491585</v>
      </c>
      <c r="L10" s="83">
        <f>'[3]For annex II'!H3</f>
        <v>68123.519787987636</v>
      </c>
      <c r="M10" s="83">
        <f>'[3]For annex II'!I3</f>
        <v>67590.581377268507</v>
      </c>
      <c r="N10" s="83">
        <f>'[3]For annex II'!J3</f>
        <v>65081.355492915704</v>
      </c>
      <c r="O10" s="83">
        <f>'[3]For annex II'!K3</f>
        <v>62836.393651209415</v>
      </c>
      <c r="P10" s="83">
        <f>'[3]For annex II'!L3</f>
        <v>64419.753830178859</v>
      </c>
      <c r="Q10" s="83">
        <f>'[3]For annex II'!M3</f>
        <v>64183.420788270654</v>
      </c>
      <c r="R10" s="83">
        <f>'[3]For annex II'!N3</f>
        <v>63153.220899119187</v>
      </c>
      <c r="S10" s="83">
        <f>'[3]For annex II'!O3</f>
        <v>63477.657945200735</v>
      </c>
      <c r="T10" s="83">
        <f>'[3]For annex II'!P3</f>
        <v>62724.278706858677</v>
      </c>
      <c r="U10" s="83">
        <f>'[3]For annex II'!Q3</f>
        <v>61609.827895642855</v>
      </c>
      <c r="V10" s="83">
        <f>'[3]For annex II'!R3</f>
        <v>61496.393758604252</v>
      </c>
      <c r="W10" s="83">
        <f>'[3]For annex II'!S3</f>
        <v>58922.846324268139</v>
      </c>
      <c r="X10" s="83">
        <f>'[3]For annex II'!T3</f>
        <v>57767.002540481371</v>
      </c>
      <c r="Y10" s="83">
        <f>'[3]For annex II'!U3</f>
        <v>55947.491264689677</v>
      </c>
      <c r="Z10" s="83">
        <f>'[3]For annex II'!V3</f>
        <v>53571.980505011255</v>
      </c>
      <c r="AA10" s="83">
        <f>'[3]For annex II'!W3</f>
        <v>52085.002336130558</v>
      </c>
      <c r="AB10" s="83">
        <f>'[3]For annex II'!X3</f>
        <v>48895.096493378318</v>
      </c>
      <c r="AC10" s="83">
        <f>'[3]For annex II'!Y3</f>
        <v>46157.898447617328</v>
      </c>
      <c r="AD10" s="83">
        <f>'[3]For annex II'!Z3</f>
        <v>43075.676516162472</v>
      </c>
      <c r="AE10" s="83">
        <f>'[3]For annex II'!AA3</f>
        <v>40902.563378029561</v>
      </c>
      <c r="AF10" s="83">
        <f>'[3]For annex II'!AB3</f>
        <v>38939.799898340141</v>
      </c>
      <c r="AG10" s="83">
        <f>'[3]For annex II'!AC3</f>
        <v>36917.309813931897</v>
      </c>
      <c r="AH10" s="63" t="s">
        <v>237</v>
      </c>
      <c r="AI10" s="35"/>
      <c r="AJ10" s="14"/>
    </row>
    <row r="11" spans="1:36" s="15" customFormat="1" ht="24">
      <c r="A11" s="8"/>
      <c r="B11" s="99"/>
      <c r="C11" s="111"/>
      <c r="D11" s="111"/>
      <c r="E11" s="4" t="s">
        <v>114</v>
      </c>
      <c r="F11" s="5" t="s">
        <v>115</v>
      </c>
      <c r="G11" s="4"/>
      <c r="H11" s="4"/>
      <c r="I11" s="4"/>
      <c r="J11" s="83">
        <f>[8]naei13!C$132*1000</f>
        <v>332471.069455822</v>
      </c>
      <c r="K11" s="83">
        <f>[8]naei13!D$132*1000</f>
        <v>329422.89829107281</v>
      </c>
      <c r="L11" s="83">
        <f>[8]naei13!E$132*1000</f>
        <v>328579.66382063879</v>
      </c>
      <c r="M11" s="83">
        <f>[8]naei13!F$132*1000</f>
        <v>322466.87940830167</v>
      </c>
      <c r="N11" s="83">
        <f>[8]naei13!G$132*1000</f>
        <v>321532.07411877962</v>
      </c>
      <c r="O11" s="83">
        <f>[8]naei13!H$132*1000</f>
        <v>320341.37592292973</v>
      </c>
      <c r="P11" s="83">
        <f>[8]naei13!I$132*1000</f>
        <v>323279.29775764595</v>
      </c>
      <c r="Q11" s="83">
        <f>[8]naei13!J$132*1000</f>
        <v>324390.67452335544</v>
      </c>
      <c r="R11" s="83">
        <f>[8]naei13!K$132*1000</f>
        <v>326435.24811940017</v>
      </c>
      <c r="S11" s="83">
        <f>[8]naei13!L$132*1000</f>
        <v>326924.55356047157</v>
      </c>
      <c r="T11" s="83">
        <f>[8]naei13!M$132*1000</f>
        <v>322257.73302356206</v>
      </c>
      <c r="U11" s="83">
        <f>[8]naei13!N$132*1000</f>
        <v>321827.52936666814</v>
      </c>
      <c r="V11" s="83">
        <f>[8]naei13!O$132*1000</f>
        <v>321720.46004587796</v>
      </c>
      <c r="W11" s="83">
        <f>[8]naei13!P$132*1000</f>
        <v>312646.74615981925</v>
      </c>
      <c r="X11" s="83">
        <f>[8]naei13!Q$132*1000</f>
        <v>306990.43738981878</v>
      </c>
      <c r="Y11" s="83">
        <f>[8]naei13!R$132*1000</f>
        <v>296055.64944132924</v>
      </c>
      <c r="Z11" s="83">
        <f>[8]naei13!S$132*1000</f>
        <v>289874.39213716704</v>
      </c>
      <c r="AA11" s="83">
        <f>[8]naei13!T$132*1000</f>
        <v>280945.85516220954</v>
      </c>
      <c r="AB11" s="83">
        <f>[8]naei13!U$132*1000</f>
        <v>264367.99663057213</v>
      </c>
      <c r="AC11" s="83">
        <f>[8]naei13!V$132*1000</f>
        <v>261939.91224990197</v>
      </c>
      <c r="AD11" s="83">
        <f>[8]naei13!W$132*1000</f>
        <v>250324.52020924375</v>
      </c>
      <c r="AE11" s="83">
        <f>[8]naei13!X$132*1000</f>
        <v>241393.46632968669</v>
      </c>
      <c r="AF11" s="83">
        <f>[8]naei13!Y$132*1000</f>
        <v>231907.66387473102</v>
      </c>
      <c r="AG11" s="83">
        <f>[8]naei13!Z$132*1000</f>
        <v>222711.78849605058</v>
      </c>
      <c r="AH11" s="63" t="s">
        <v>241</v>
      </c>
      <c r="AI11" s="35"/>
      <c r="AJ11" s="14"/>
    </row>
    <row r="12" spans="1:36" s="15" customFormat="1" ht="48">
      <c r="A12" s="8"/>
      <c r="B12" s="99">
        <v>3</v>
      </c>
      <c r="C12" s="110" t="s">
        <v>4</v>
      </c>
      <c r="D12" s="110" t="s">
        <v>116</v>
      </c>
      <c r="E12" s="4" t="s">
        <v>5</v>
      </c>
      <c r="F12" s="5" t="s">
        <v>149</v>
      </c>
      <c r="G12" s="65" t="s">
        <v>208</v>
      </c>
      <c r="H12" s="65"/>
      <c r="I12" s="65"/>
      <c r="J12" s="56">
        <f>'Table II-1 priority'!J12</f>
        <v>70996.99369559683</v>
      </c>
      <c r="K12" s="56">
        <f>'Table II-1 priority'!K12</f>
        <v>70797.386346372616</v>
      </c>
      <c r="L12" s="56">
        <f>'Table II-1 priority'!L12</f>
        <v>72049.49818379576</v>
      </c>
      <c r="M12" s="56">
        <f>'Table II-1 priority'!M12</f>
        <v>72672.947631856907</v>
      </c>
      <c r="N12" s="56">
        <f>'Table II-1 priority'!N12</f>
        <v>71604.154806032006</v>
      </c>
      <c r="O12" s="56">
        <f>'Table II-1 priority'!O12</f>
        <v>70698.643706449555</v>
      </c>
      <c r="P12" s="56">
        <f>'Table II-1 priority'!P12</f>
        <v>73378.883672209631</v>
      </c>
      <c r="Q12" s="56">
        <f>'Table II-1 priority'!Q12</f>
        <v>73974.423489112407</v>
      </c>
      <c r="R12" s="56">
        <f>'Table II-1 priority'!R12</f>
        <v>73426.320732364635</v>
      </c>
      <c r="S12" s="56">
        <f>'Table II-1 priority'!S12</f>
        <v>74914.161696908341</v>
      </c>
      <c r="T12" s="56">
        <f>'Table II-1 priority'!T12</f>
        <v>74767.519388967048</v>
      </c>
      <c r="U12" s="56">
        <f>'Table II-1 priority'!U12</f>
        <v>74504.231697203126</v>
      </c>
      <c r="V12" s="56">
        <f>'Table II-1 priority'!V12</f>
        <v>75730.19552983396</v>
      </c>
      <c r="W12" s="56">
        <f>'Table II-1 priority'!W12</f>
        <v>74404.05305151701</v>
      </c>
      <c r="X12" s="56">
        <f>'Table II-1 priority'!X12</f>
        <v>74824.056363109441</v>
      </c>
      <c r="Y12" s="56">
        <f>'Table II-1 priority'!Y12</f>
        <v>74393.070864163354</v>
      </c>
      <c r="Z12" s="56">
        <f>'Table II-1 priority'!Z12</f>
        <v>73422.247167689042</v>
      </c>
      <c r="AA12" s="56">
        <f>'Table II-1 priority'!AA12</f>
        <v>73115.922966209619</v>
      </c>
      <c r="AB12" s="56">
        <f>'Table II-1 priority'!AB12</f>
        <v>71245.182364053064</v>
      </c>
      <c r="AC12" s="56">
        <f>'Table II-1 priority'!AC12</f>
        <v>68578.272789902199</v>
      </c>
      <c r="AD12" s="56">
        <f>'Table II-1 priority'!AD12</f>
        <v>65515.102620621263</v>
      </c>
      <c r="AE12" s="56">
        <f>'Table II-1 priority'!AE12</f>
        <v>64327.201769565334</v>
      </c>
      <c r="AF12" s="56">
        <f>'Table II-1 priority'!AF12</f>
        <v>63442.409126248487</v>
      </c>
      <c r="AG12" s="56">
        <f>'Table II-1 priority'!AG12</f>
        <v>62089.706075532798</v>
      </c>
      <c r="AH12" s="57"/>
      <c r="AI12" s="35"/>
      <c r="AJ12" s="14"/>
    </row>
    <row r="13" spans="1:36" s="15" customFormat="1" ht="63.75" customHeight="1">
      <c r="A13" s="8"/>
      <c r="B13" s="99"/>
      <c r="C13" s="111"/>
      <c r="D13" s="111"/>
      <c r="E13" s="4" t="s">
        <v>21</v>
      </c>
      <c r="F13" s="5" t="s">
        <v>150</v>
      </c>
      <c r="G13" s="4" t="s">
        <v>204</v>
      </c>
      <c r="H13" s="4"/>
      <c r="I13" s="4"/>
      <c r="J13" s="83">
        <f>[5]vkm!G$49</f>
        <v>554558.56268250663</v>
      </c>
      <c r="K13" s="83">
        <f>[5]vkm!H$49</f>
        <v>553827.62371760199</v>
      </c>
      <c r="L13" s="83">
        <f>[5]vkm!I$49</f>
        <v>558956.88493471628</v>
      </c>
      <c r="M13" s="83">
        <f>[5]vkm!J$49</f>
        <v>559590.12077713304</v>
      </c>
      <c r="N13" s="83">
        <f>[5]vkm!K$49</f>
        <v>571131.95929496561</v>
      </c>
      <c r="O13" s="83">
        <f>[5]vkm!L$49</f>
        <v>581345.78448688495</v>
      </c>
      <c r="P13" s="83">
        <f>[5]vkm!M$49</f>
        <v>596040.65737889346</v>
      </c>
      <c r="Q13" s="83">
        <f>[5]vkm!N$49</f>
        <v>606059.18010792648</v>
      </c>
      <c r="R13" s="83">
        <f>[5]vkm!O$49</f>
        <v>609205.43707057531</v>
      </c>
      <c r="S13" s="83">
        <f>[5]vkm!P$49</f>
        <v>621108.39124175138</v>
      </c>
      <c r="T13" s="83">
        <f>[5]vkm!Q$49</f>
        <v>619748.52623290673</v>
      </c>
      <c r="U13" s="83">
        <f>[5]vkm!R$49</f>
        <v>628601.71958069247</v>
      </c>
      <c r="V13" s="83">
        <f>[5]vkm!S$49</f>
        <v>644652.80086530163</v>
      </c>
      <c r="W13" s="83">
        <f>[5]vkm!T$49</f>
        <v>641662.3371010581</v>
      </c>
      <c r="X13" s="83">
        <f>[5]vkm!U$49</f>
        <v>645581.47240346589</v>
      </c>
      <c r="Y13" s="83">
        <f>[5]vkm!V$49</f>
        <v>643697.02014808089</v>
      </c>
      <c r="Z13" s="83">
        <f>[5]vkm!W$49</f>
        <v>651707.28601433919</v>
      </c>
      <c r="AA13" s="83">
        <f>[5]vkm!X$49</f>
        <v>649572.89943328209</v>
      </c>
      <c r="AB13" s="83">
        <f>[5]vkm!Y$49</f>
        <v>654685.46598599409</v>
      </c>
      <c r="AC13" s="83">
        <f>[5]vkm!Z$49</f>
        <v>650273.50003141584</v>
      </c>
      <c r="AD13" s="83">
        <f>[5]vkm!AA$49</f>
        <v>629681.11328868882</v>
      </c>
      <c r="AE13" s="83">
        <f>[5]vkm!AB$49</f>
        <v>632638.68889536732</v>
      </c>
      <c r="AF13" s="83">
        <f>[5]vkm!AC$49</f>
        <v>633112.14290611772</v>
      </c>
      <c r="AG13" s="83">
        <f>[5]vkm!AD$49</f>
        <v>633112.3239734961</v>
      </c>
      <c r="AH13" s="63" t="s">
        <v>241</v>
      </c>
      <c r="AI13" s="35"/>
      <c r="AJ13" s="14"/>
    </row>
    <row r="14" spans="1:36" s="15" customFormat="1" ht="48">
      <c r="A14" s="8"/>
      <c r="B14" s="99">
        <v>4</v>
      </c>
      <c r="C14" s="110" t="s">
        <v>117</v>
      </c>
      <c r="D14" s="110" t="s">
        <v>118</v>
      </c>
      <c r="E14" s="4" t="s">
        <v>44</v>
      </c>
      <c r="F14" s="5" t="s">
        <v>151</v>
      </c>
      <c r="G14" s="70" t="s">
        <v>103</v>
      </c>
      <c r="H14" s="70"/>
      <c r="I14" s="70"/>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4"/>
      <c r="AI14" s="35"/>
      <c r="AJ14" s="14"/>
    </row>
    <row r="15" spans="1:36" s="15" customFormat="1" ht="62.25" customHeight="1">
      <c r="A15" s="8"/>
      <c r="B15" s="99"/>
      <c r="C15" s="111"/>
      <c r="D15" s="111"/>
      <c r="E15" s="4" t="s">
        <v>45</v>
      </c>
      <c r="F15" s="5" t="s">
        <v>152</v>
      </c>
      <c r="G15" s="4" t="s">
        <v>203</v>
      </c>
      <c r="H15" s="4"/>
      <c r="I15" s="4" t="s">
        <v>182</v>
      </c>
      <c r="J15" s="87">
        <f>'[9]air-passenger'!B69</f>
        <v>12.5</v>
      </c>
      <c r="K15" s="87">
        <f>'[9]air-passenger'!C69</f>
        <v>11.5</v>
      </c>
      <c r="L15" s="87">
        <f>'[9]air-passenger'!D69</f>
        <v>11.6</v>
      </c>
      <c r="M15" s="87">
        <f>'[9]air-passenger'!E69</f>
        <v>12.1</v>
      </c>
      <c r="N15" s="87">
        <f>'[9]air-passenger'!F69</f>
        <v>13</v>
      </c>
      <c r="O15" s="87">
        <f>'[9]air-passenger'!G69</f>
        <v>14.1</v>
      </c>
      <c r="P15" s="87">
        <f>'[9]air-passenger'!H69</f>
        <v>15.2</v>
      </c>
      <c r="Q15" s="87">
        <f>'[9]air-passenger'!I69</f>
        <v>16.013234999999998</v>
      </c>
      <c r="R15" s="87">
        <f>'[9]air-passenger'!J69</f>
        <v>16.399999999999999</v>
      </c>
      <c r="S15" s="87">
        <f>'[9]air-passenger'!K69</f>
        <v>17.169938999999999</v>
      </c>
      <c r="T15" s="87">
        <f>'[9]air-passenger'!L69</f>
        <v>18.283480000000001</v>
      </c>
      <c r="U15" s="87">
        <f>'[9]air-passenger'!M69</f>
        <v>18.866510999999999</v>
      </c>
      <c r="V15" s="87">
        <f>[10]AVI0102b!D15</f>
        <v>20.6958205</v>
      </c>
      <c r="W15" s="87">
        <f>[11]AVI0102b!C$15</f>
        <v>22.553290499999999</v>
      </c>
      <c r="X15" s="87">
        <f>[11]AVI0102b!D$15</f>
        <v>23.889879499999999</v>
      </c>
      <c r="Y15" s="87">
        <f>[11]AVI0102b!E$15</f>
        <v>24.719333500000001</v>
      </c>
      <c r="Z15" s="87">
        <f>[11]AVI0102b!F$15</f>
        <v>24.491126999999999</v>
      </c>
      <c r="AA15" s="87">
        <f>[11]AVI0102b!G$15</f>
        <v>23.996518999999999</v>
      </c>
      <c r="AB15" s="87">
        <f>[11]AVI0102b!H$15</f>
        <v>22.789440500000001</v>
      </c>
      <c r="AC15" s="87">
        <f>[11]AVI0102b!I$15</f>
        <v>20.870298999999999</v>
      </c>
      <c r="AD15" s="87">
        <f>[11]AVI0102b!J$15</f>
        <v>19.010985999999999</v>
      </c>
      <c r="AE15" s="87">
        <f>[11]AVI0102b!K$15</f>
        <v>18.9085985</v>
      </c>
      <c r="AF15" s="87">
        <f>[11]AVI0102b!L$15</f>
        <v>18.783526500000001</v>
      </c>
      <c r="AG15" s="87">
        <f>[11]AVI0102b!M$15</f>
        <v>19.192260000000001</v>
      </c>
      <c r="AH15" s="63"/>
      <c r="AI15" s="35"/>
      <c r="AJ15" s="14"/>
    </row>
    <row r="16" spans="1:36" s="15" customFormat="1" ht="36">
      <c r="A16" s="8"/>
      <c r="B16" s="99">
        <v>5</v>
      </c>
      <c r="C16" s="110" t="s">
        <v>22</v>
      </c>
      <c r="D16" s="110" t="s">
        <v>119</v>
      </c>
      <c r="E16" s="4" t="s">
        <v>23</v>
      </c>
      <c r="F16" s="5" t="s">
        <v>120</v>
      </c>
      <c r="G16" s="70" t="s">
        <v>103</v>
      </c>
      <c r="H16" s="70"/>
      <c r="I16" s="70"/>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4"/>
      <c r="AI16" s="35"/>
      <c r="AJ16" s="14"/>
    </row>
    <row r="17" spans="1:36" s="15" customFormat="1" ht="87.75" customHeight="1">
      <c r="A17" s="8"/>
      <c r="B17" s="99"/>
      <c r="C17" s="111"/>
      <c r="D17" s="111"/>
      <c r="E17" s="4" t="s">
        <v>200</v>
      </c>
      <c r="F17" s="5" t="s">
        <v>121</v>
      </c>
      <c r="G17" s="4" t="s">
        <v>178</v>
      </c>
      <c r="H17" s="4" t="s">
        <v>226</v>
      </c>
      <c r="I17" s="4" t="s">
        <v>183</v>
      </c>
      <c r="J17" s="62">
        <f>[1]Dec10retn!B$87</f>
        <v>29.407035505676969</v>
      </c>
      <c r="K17" s="62">
        <f>[1]Dec10retn!C$87</f>
        <v>30.173262453238827</v>
      </c>
      <c r="L17" s="62">
        <f>[1]Dec10retn!D$87</f>
        <v>30.711426133753363</v>
      </c>
      <c r="M17" s="62">
        <f>[1]Dec10retn!E$87</f>
        <v>31.914090700269085</v>
      </c>
      <c r="N17" s="62">
        <f>[1]Dec10retn!F$87</f>
        <v>31.850101726061563</v>
      </c>
      <c r="O17" s="62">
        <f>[1]Dec10retn!G$87</f>
        <v>30.680252018113801</v>
      </c>
      <c r="P17" s="62">
        <f>[1]Dec10retn!H$87</f>
        <v>33.526940998884299</v>
      </c>
      <c r="Q17" s="62">
        <f>[1]Dec10retn!I$87</f>
        <v>34.29644943230295</v>
      </c>
      <c r="R17" s="62">
        <f>[1]Dec10retn!J$87</f>
        <v>33.843604384065102</v>
      </c>
      <c r="S17" s="62">
        <f>[1]Dec10retn!K$87</f>
        <v>33.953534160267772</v>
      </c>
      <c r="T17" s="62">
        <f>[1]Dec10retn!L$87</f>
        <v>34.636083218481325</v>
      </c>
      <c r="U17" s="62">
        <f>[1]Dec10retn!M$87</f>
        <v>34.360438406510468</v>
      </c>
      <c r="V17" s="62">
        <f>[1]Dec10retn!N$87</f>
        <v>35.038065235938831</v>
      </c>
      <c r="W17" s="62">
        <f>[1]Dec10retn!O$87</f>
        <v>36.700137822405985</v>
      </c>
      <c r="X17" s="62">
        <f>[1]Dec10retn!P$87</f>
        <v>36.509811642711824</v>
      </c>
      <c r="Y17" s="62">
        <f>[1]Dec10retn!Q$87</f>
        <v>37.317057163483625</v>
      </c>
      <c r="Z17" s="62">
        <f>[1]Dec10retn!R$87</f>
        <v>36.537704272494587</v>
      </c>
      <c r="AA17" s="62">
        <f>[1]Dec10retn!S$87</f>
        <v>34.956028089518938</v>
      </c>
      <c r="AB17" s="62">
        <f>[1]Dec10retn!T$87</f>
        <v>35.120102382358731</v>
      </c>
      <c r="AC17" s="62">
        <f>[1]Dec10retn!U$87</f>
        <v>35.11025792478835</v>
      </c>
      <c r="AD17" s="62">
        <f>[1]Dec10retn!V$87</f>
        <v>35.556540001312598</v>
      </c>
      <c r="AE17" s="62">
        <f>[1]Dec10retn!W$87</f>
        <v>34.978998490516503</v>
      </c>
      <c r="AF17" s="62">
        <f>[1]Dec10retn!X$87</f>
        <v>37.792872612719037</v>
      </c>
      <c r="AG17" s="62">
        <f>[1]Dec10retn!Y$87</f>
        <v>38.691999737481133</v>
      </c>
      <c r="AH17" s="63"/>
      <c r="AI17" s="35"/>
      <c r="AJ17" s="14"/>
    </row>
    <row r="18" spans="1:36" s="15" customFormat="1" ht="48">
      <c r="A18" s="8"/>
      <c r="B18" s="99">
        <v>6</v>
      </c>
      <c r="C18" s="110" t="s">
        <v>24</v>
      </c>
      <c r="D18" s="110" t="s">
        <v>122</v>
      </c>
      <c r="E18" s="4" t="s">
        <v>25</v>
      </c>
      <c r="F18" s="5" t="s">
        <v>153</v>
      </c>
      <c r="G18" s="70" t="s">
        <v>103</v>
      </c>
      <c r="H18" s="70"/>
      <c r="I18" s="70"/>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4"/>
      <c r="AI18" s="35"/>
      <c r="AJ18" s="14"/>
    </row>
    <row r="19" spans="1:36" s="15" customFormat="1" ht="84.75" customHeight="1">
      <c r="A19" s="8"/>
      <c r="B19" s="99"/>
      <c r="C19" s="111"/>
      <c r="D19" s="111"/>
      <c r="E19" s="4" t="s">
        <v>201</v>
      </c>
      <c r="F19" s="5" t="s">
        <v>123</v>
      </c>
      <c r="G19" s="4" t="s">
        <v>178</v>
      </c>
      <c r="H19" s="4" t="s">
        <v>227</v>
      </c>
      <c r="I19" s="4" t="s">
        <v>184</v>
      </c>
      <c r="J19" s="62">
        <f>[1]Dec10retn!B$88</f>
        <v>14.74863818336943</v>
      </c>
      <c r="K19" s="62">
        <f>[1]Dec10retn!C$88</f>
        <v>15.135853514471354</v>
      </c>
      <c r="L19" s="62">
        <f>[1]Dec10retn!D$88</f>
        <v>15.400013125943428</v>
      </c>
      <c r="M19" s="62">
        <f>[1]Dec10retn!E$88</f>
        <v>15.672376452057492</v>
      </c>
      <c r="N19" s="62">
        <f>[1]Dec10retn!F$88</f>
        <v>15.8282470302553</v>
      </c>
      <c r="O19" s="62">
        <f>[1]Dec10retn!G$88</f>
        <v>17.703616197414192</v>
      </c>
      <c r="P19" s="62">
        <f>[1]Dec10retn!H$88</f>
        <v>18.258187307212705</v>
      </c>
      <c r="Q19" s="62">
        <f>[1]Dec10retn!I$88</f>
        <v>19.639692852923805</v>
      </c>
      <c r="R19" s="62">
        <f>[1]Dec10retn!J$88</f>
        <v>19.743059657412875</v>
      </c>
      <c r="S19" s="62">
        <f>[1]Dec10retn!K$88</f>
        <v>19.49038524643959</v>
      </c>
      <c r="T19" s="62">
        <f>[1]Dec10retn!L$88</f>
        <v>20.386230885344887</v>
      </c>
      <c r="U19" s="62">
        <f>[1]Dec10retn!M$88</f>
        <v>20.295990024282997</v>
      </c>
      <c r="V19" s="62">
        <f>[1]Dec10retn!N$88</f>
        <v>20.791494388659185</v>
      </c>
      <c r="W19" s="62">
        <f>[1]Dec10retn!O$88</f>
        <v>21.229572750541447</v>
      </c>
      <c r="X19" s="62">
        <f>[1]Dec10retn!P$88</f>
        <v>21.280435781321781</v>
      </c>
      <c r="Y19" s="62">
        <f>[1]Dec10retn!Q$88</f>
        <v>21.040887313775677</v>
      </c>
      <c r="Z19" s="62">
        <f>[1]Dec10retn!R$88</f>
        <v>20.821027761370349</v>
      </c>
      <c r="AA19" s="62">
        <f>[1]Dec10retn!S$88</f>
        <v>20.824309247227145</v>
      </c>
      <c r="AB19" s="62">
        <f>[1]Dec10retn!T$88</f>
        <v>20.066286014307281</v>
      </c>
      <c r="AC19" s="62">
        <f>[1]Dec10retn!U$88</f>
        <v>17.829953402900834</v>
      </c>
      <c r="AD19" s="62">
        <f>[1]Dec10retn!V$88</f>
        <v>18.05145369823456</v>
      </c>
      <c r="AE19" s="62">
        <f>[1]Dec10retn!W$88</f>
        <v>16.976767080133886</v>
      </c>
      <c r="AF19" s="62">
        <f>[1]Dec10retn!X$88</f>
        <v>18.35991336877338</v>
      </c>
      <c r="AG19" s="62">
        <f>[1]Dec10retn!Y$88</f>
        <v>19.094966200695676</v>
      </c>
      <c r="AH19" s="63"/>
      <c r="AI19" s="35"/>
      <c r="AJ19" s="14"/>
    </row>
    <row r="20" spans="1:36" s="15" customFormat="1" ht="24">
      <c r="A20" s="8"/>
      <c r="B20" s="99">
        <v>7</v>
      </c>
      <c r="C20" s="110" t="s">
        <v>26</v>
      </c>
      <c r="D20" s="110" t="s">
        <v>124</v>
      </c>
      <c r="E20" s="4" t="s">
        <v>27</v>
      </c>
      <c r="F20" s="5" t="s">
        <v>209</v>
      </c>
      <c r="G20" s="4"/>
      <c r="H20" s="4"/>
      <c r="I20" s="4"/>
      <c r="J20" s="62" t="s">
        <v>229</v>
      </c>
      <c r="K20" s="62" t="s">
        <v>229</v>
      </c>
      <c r="L20" s="62" t="s">
        <v>229</v>
      </c>
      <c r="M20" s="62" t="s">
        <v>229</v>
      </c>
      <c r="N20" s="62" t="s">
        <v>229</v>
      </c>
      <c r="O20" s="62" t="s">
        <v>229</v>
      </c>
      <c r="P20" s="62" t="s">
        <v>229</v>
      </c>
      <c r="Q20" s="62" t="s">
        <v>229</v>
      </c>
      <c r="R20" s="62" t="s">
        <v>229</v>
      </c>
      <c r="S20" s="62" t="s">
        <v>229</v>
      </c>
      <c r="T20" s="62" t="s">
        <v>229</v>
      </c>
      <c r="U20" s="62" t="s">
        <v>229</v>
      </c>
      <c r="V20" s="62" t="s">
        <v>229</v>
      </c>
      <c r="W20" s="62" t="s">
        <v>229</v>
      </c>
      <c r="X20" s="62" t="s">
        <v>229</v>
      </c>
      <c r="Y20" s="62" t="s">
        <v>229</v>
      </c>
      <c r="Z20" s="62" t="s">
        <v>229</v>
      </c>
      <c r="AA20" s="62" t="s">
        <v>229</v>
      </c>
      <c r="AB20" s="62" t="s">
        <v>229</v>
      </c>
      <c r="AC20" s="62" t="s">
        <v>229</v>
      </c>
      <c r="AD20" s="62" t="s">
        <v>229</v>
      </c>
      <c r="AE20" s="62" t="s">
        <v>229</v>
      </c>
      <c r="AF20" s="62" t="s">
        <v>229</v>
      </c>
      <c r="AG20" s="62" t="s">
        <v>229</v>
      </c>
      <c r="AH20" s="63"/>
      <c r="AI20" s="35"/>
      <c r="AJ20" s="14"/>
    </row>
    <row r="21" spans="1:36" s="15" customFormat="1" ht="24">
      <c r="A21" s="8"/>
      <c r="B21" s="99"/>
      <c r="C21" s="111"/>
      <c r="D21" s="111"/>
      <c r="E21" s="4" t="s">
        <v>125</v>
      </c>
      <c r="F21" s="5" t="s">
        <v>126</v>
      </c>
      <c r="G21" s="4"/>
      <c r="H21" s="4"/>
      <c r="I21" s="4"/>
      <c r="J21" s="62" t="s">
        <v>229</v>
      </c>
      <c r="K21" s="62" t="s">
        <v>229</v>
      </c>
      <c r="L21" s="62" t="s">
        <v>229</v>
      </c>
      <c r="M21" s="62" t="s">
        <v>229</v>
      </c>
      <c r="N21" s="62" t="s">
        <v>229</v>
      </c>
      <c r="O21" s="62" t="s">
        <v>229</v>
      </c>
      <c r="P21" s="62" t="s">
        <v>229</v>
      </c>
      <c r="Q21" s="62" t="s">
        <v>229</v>
      </c>
      <c r="R21" s="62" t="s">
        <v>229</v>
      </c>
      <c r="S21" s="62" t="s">
        <v>229</v>
      </c>
      <c r="T21" s="62" t="s">
        <v>229</v>
      </c>
      <c r="U21" s="62" t="s">
        <v>229</v>
      </c>
      <c r="V21" s="62" t="s">
        <v>229</v>
      </c>
      <c r="W21" s="62" t="s">
        <v>229</v>
      </c>
      <c r="X21" s="62" t="s">
        <v>229</v>
      </c>
      <c r="Y21" s="62" t="s">
        <v>229</v>
      </c>
      <c r="Z21" s="62" t="s">
        <v>229</v>
      </c>
      <c r="AA21" s="62" t="s">
        <v>229</v>
      </c>
      <c r="AB21" s="62" t="s">
        <v>229</v>
      </c>
      <c r="AC21" s="62" t="s">
        <v>229</v>
      </c>
      <c r="AD21" s="62" t="s">
        <v>229</v>
      </c>
      <c r="AE21" s="62" t="s">
        <v>229</v>
      </c>
      <c r="AF21" s="62" t="s">
        <v>229</v>
      </c>
      <c r="AG21" s="62" t="s">
        <v>229</v>
      </c>
      <c r="AH21" s="63"/>
      <c r="AI21" s="35"/>
      <c r="AJ21" s="14"/>
    </row>
    <row r="22" spans="1:36" s="15" customFormat="1" ht="24">
      <c r="A22" s="8"/>
      <c r="B22" s="99">
        <v>8</v>
      </c>
      <c r="C22" s="110" t="s">
        <v>28</v>
      </c>
      <c r="D22" s="110" t="s">
        <v>127</v>
      </c>
      <c r="E22" s="4" t="s">
        <v>128</v>
      </c>
      <c r="F22" s="5" t="s">
        <v>129</v>
      </c>
      <c r="G22" s="4"/>
      <c r="H22" s="4"/>
      <c r="I22" s="4"/>
      <c r="J22" s="62" t="s">
        <v>229</v>
      </c>
      <c r="K22" s="62" t="s">
        <v>229</v>
      </c>
      <c r="L22" s="62" t="s">
        <v>229</v>
      </c>
      <c r="M22" s="62" t="s">
        <v>229</v>
      </c>
      <c r="N22" s="62" t="s">
        <v>229</v>
      </c>
      <c r="O22" s="62" t="s">
        <v>229</v>
      </c>
      <c r="P22" s="62" t="s">
        <v>229</v>
      </c>
      <c r="Q22" s="62" t="s">
        <v>229</v>
      </c>
      <c r="R22" s="62" t="s">
        <v>229</v>
      </c>
      <c r="S22" s="62" t="s">
        <v>229</v>
      </c>
      <c r="T22" s="62" t="s">
        <v>229</v>
      </c>
      <c r="U22" s="62" t="s">
        <v>229</v>
      </c>
      <c r="V22" s="62" t="s">
        <v>229</v>
      </c>
      <c r="W22" s="62" t="s">
        <v>229</v>
      </c>
      <c r="X22" s="62" t="s">
        <v>229</v>
      </c>
      <c r="Y22" s="62" t="s">
        <v>229</v>
      </c>
      <c r="Z22" s="62" t="s">
        <v>229</v>
      </c>
      <c r="AA22" s="62" t="s">
        <v>229</v>
      </c>
      <c r="AB22" s="62" t="s">
        <v>229</v>
      </c>
      <c r="AC22" s="62" t="s">
        <v>229</v>
      </c>
      <c r="AD22" s="62" t="s">
        <v>229</v>
      </c>
      <c r="AE22" s="62" t="s">
        <v>229</v>
      </c>
      <c r="AF22" s="62" t="s">
        <v>229</v>
      </c>
      <c r="AG22" s="62" t="s">
        <v>229</v>
      </c>
      <c r="AH22" s="63"/>
      <c r="AI22" s="35"/>
      <c r="AJ22" s="14"/>
    </row>
    <row r="23" spans="1:36" s="15" customFormat="1" ht="24">
      <c r="A23" s="8"/>
      <c r="B23" s="99"/>
      <c r="C23" s="111"/>
      <c r="D23" s="111"/>
      <c r="E23" s="4" t="s">
        <v>130</v>
      </c>
      <c r="F23" s="5" t="s">
        <v>131</v>
      </c>
      <c r="G23" s="4"/>
      <c r="H23" s="4"/>
      <c r="I23" s="4"/>
      <c r="J23" s="62" t="s">
        <v>229</v>
      </c>
      <c r="K23" s="62" t="s">
        <v>229</v>
      </c>
      <c r="L23" s="62" t="s">
        <v>229</v>
      </c>
      <c r="M23" s="62" t="s">
        <v>229</v>
      </c>
      <c r="N23" s="62" t="s">
        <v>229</v>
      </c>
      <c r="O23" s="62" t="s">
        <v>229</v>
      </c>
      <c r="P23" s="62" t="s">
        <v>229</v>
      </c>
      <c r="Q23" s="62" t="s">
        <v>229</v>
      </c>
      <c r="R23" s="62" t="s">
        <v>229</v>
      </c>
      <c r="S23" s="62" t="s">
        <v>229</v>
      </c>
      <c r="T23" s="62" t="s">
        <v>229</v>
      </c>
      <c r="U23" s="62" t="s">
        <v>229</v>
      </c>
      <c r="V23" s="62" t="s">
        <v>229</v>
      </c>
      <c r="W23" s="62" t="s">
        <v>229</v>
      </c>
      <c r="X23" s="62" t="s">
        <v>229</v>
      </c>
      <c r="Y23" s="62" t="s">
        <v>229</v>
      </c>
      <c r="Z23" s="62" t="s">
        <v>229</v>
      </c>
      <c r="AA23" s="62" t="s">
        <v>229</v>
      </c>
      <c r="AB23" s="62" t="s">
        <v>229</v>
      </c>
      <c r="AC23" s="62" t="s">
        <v>229</v>
      </c>
      <c r="AD23" s="62" t="s">
        <v>229</v>
      </c>
      <c r="AE23" s="62" t="s">
        <v>229</v>
      </c>
      <c r="AF23" s="62" t="s">
        <v>229</v>
      </c>
      <c r="AG23" s="62" t="s">
        <v>229</v>
      </c>
      <c r="AH23" s="63"/>
      <c r="AI23" s="35"/>
      <c r="AJ23" s="14"/>
    </row>
    <row r="24" spans="1:36" s="15" customFormat="1" ht="48">
      <c r="A24" s="8"/>
      <c r="B24" s="99">
        <v>9</v>
      </c>
      <c r="C24" s="110" t="s">
        <v>29</v>
      </c>
      <c r="D24" s="110" t="s">
        <v>132</v>
      </c>
      <c r="E24" s="4" t="s">
        <v>30</v>
      </c>
      <c r="F24" s="5" t="s">
        <v>133</v>
      </c>
      <c r="G24" s="4" t="s">
        <v>210</v>
      </c>
      <c r="H24" s="4"/>
      <c r="I24" s="4"/>
      <c r="J24" s="62" t="s">
        <v>229</v>
      </c>
      <c r="K24" s="62" t="s">
        <v>229</v>
      </c>
      <c r="L24" s="62" t="s">
        <v>229</v>
      </c>
      <c r="M24" s="62" t="s">
        <v>229</v>
      </c>
      <c r="N24" s="62" t="s">
        <v>229</v>
      </c>
      <c r="O24" s="62" t="s">
        <v>229</v>
      </c>
      <c r="P24" s="62" t="s">
        <v>229</v>
      </c>
      <c r="Q24" s="62" t="s">
        <v>229</v>
      </c>
      <c r="R24" s="62" t="s">
        <v>229</v>
      </c>
      <c r="S24" s="62" t="s">
        <v>229</v>
      </c>
      <c r="T24" s="62" t="s">
        <v>229</v>
      </c>
      <c r="U24" s="62" t="s">
        <v>229</v>
      </c>
      <c r="V24" s="62" t="s">
        <v>229</v>
      </c>
      <c r="W24" s="62" t="s">
        <v>229</v>
      </c>
      <c r="X24" s="62" t="s">
        <v>229</v>
      </c>
      <c r="Y24" s="62" t="s">
        <v>229</v>
      </c>
      <c r="Z24" s="62" t="s">
        <v>229</v>
      </c>
      <c r="AA24" s="62" t="s">
        <v>229</v>
      </c>
      <c r="AB24" s="62" t="s">
        <v>229</v>
      </c>
      <c r="AC24" s="62" t="s">
        <v>229</v>
      </c>
      <c r="AD24" s="62" t="s">
        <v>229</v>
      </c>
      <c r="AE24" s="62" t="s">
        <v>229</v>
      </c>
      <c r="AF24" s="62" t="s">
        <v>229</v>
      </c>
      <c r="AG24" s="62" t="s">
        <v>229</v>
      </c>
      <c r="AH24" s="63"/>
      <c r="AI24" s="35"/>
      <c r="AJ24" s="14"/>
    </row>
    <row r="25" spans="1:36" s="15" customFormat="1" ht="96">
      <c r="A25" s="8"/>
      <c r="B25" s="99"/>
      <c r="C25" s="111"/>
      <c r="D25" s="111"/>
      <c r="E25" s="4" t="s">
        <v>31</v>
      </c>
      <c r="F25" s="5" t="s">
        <v>155</v>
      </c>
      <c r="G25" s="4" t="s">
        <v>178</v>
      </c>
      <c r="H25" s="4" t="s">
        <v>188</v>
      </c>
      <c r="I25" s="4"/>
      <c r="J25" s="62" t="s">
        <v>229</v>
      </c>
      <c r="K25" s="62" t="s">
        <v>229</v>
      </c>
      <c r="L25" s="62" t="s">
        <v>229</v>
      </c>
      <c r="M25" s="62" t="s">
        <v>229</v>
      </c>
      <c r="N25" s="62" t="s">
        <v>229</v>
      </c>
      <c r="O25" s="62" t="s">
        <v>229</v>
      </c>
      <c r="P25" s="62" t="s">
        <v>229</v>
      </c>
      <c r="Q25" s="62" t="s">
        <v>229</v>
      </c>
      <c r="R25" s="62" t="s">
        <v>229</v>
      </c>
      <c r="S25" s="62" t="s">
        <v>229</v>
      </c>
      <c r="T25" s="62" t="s">
        <v>229</v>
      </c>
      <c r="U25" s="62" t="s">
        <v>229</v>
      </c>
      <c r="V25" s="62" t="s">
        <v>229</v>
      </c>
      <c r="W25" s="62" t="s">
        <v>229</v>
      </c>
      <c r="X25" s="62" t="s">
        <v>229</v>
      </c>
      <c r="Y25" s="62" t="s">
        <v>229</v>
      </c>
      <c r="Z25" s="62" t="s">
        <v>229</v>
      </c>
      <c r="AA25" s="62" t="s">
        <v>229</v>
      </c>
      <c r="AB25" s="62" t="s">
        <v>229</v>
      </c>
      <c r="AC25" s="62" t="s">
        <v>229</v>
      </c>
      <c r="AD25" s="62" t="s">
        <v>229</v>
      </c>
      <c r="AE25" s="62" t="s">
        <v>229</v>
      </c>
      <c r="AF25" s="62" t="s">
        <v>229</v>
      </c>
      <c r="AG25" s="62" t="s">
        <v>229</v>
      </c>
      <c r="AH25" s="63"/>
      <c r="AI25" s="35"/>
      <c r="AJ25" s="14"/>
    </row>
    <row r="26" spans="1:36" s="15" customFormat="1" ht="36">
      <c r="A26" s="8"/>
      <c r="B26" s="99">
        <v>10</v>
      </c>
      <c r="C26" s="110" t="s">
        <v>32</v>
      </c>
      <c r="D26" s="110" t="s">
        <v>134</v>
      </c>
      <c r="E26" s="4" t="s">
        <v>46</v>
      </c>
      <c r="F26" s="5" t="s">
        <v>135</v>
      </c>
      <c r="G26" s="4"/>
      <c r="H26" s="4"/>
      <c r="I26" s="4"/>
      <c r="J26" s="62" t="s">
        <v>229</v>
      </c>
      <c r="K26" s="62" t="s">
        <v>229</v>
      </c>
      <c r="L26" s="62" t="s">
        <v>229</v>
      </c>
      <c r="M26" s="62" t="s">
        <v>229</v>
      </c>
      <c r="N26" s="62" t="s">
        <v>229</v>
      </c>
      <c r="O26" s="62" t="s">
        <v>229</v>
      </c>
      <c r="P26" s="62" t="s">
        <v>229</v>
      </c>
      <c r="Q26" s="62" t="s">
        <v>229</v>
      </c>
      <c r="R26" s="62" t="s">
        <v>229</v>
      </c>
      <c r="S26" s="62" t="s">
        <v>229</v>
      </c>
      <c r="T26" s="62" t="s">
        <v>229</v>
      </c>
      <c r="U26" s="62" t="s">
        <v>229</v>
      </c>
      <c r="V26" s="62" t="s">
        <v>229</v>
      </c>
      <c r="W26" s="62" t="s">
        <v>229</v>
      </c>
      <c r="X26" s="62" t="s">
        <v>229</v>
      </c>
      <c r="Y26" s="62" t="s">
        <v>229</v>
      </c>
      <c r="Z26" s="62" t="s">
        <v>229</v>
      </c>
      <c r="AA26" s="62" t="s">
        <v>229</v>
      </c>
      <c r="AB26" s="62" t="s">
        <v>229</v>
      </c>
      <c r="AC26" s="62" t="s">
        <v>229</v>
      </c>
      <c r="AD26" s="62" t="s">
        <v>229</v>
      </c>
      <c r="AE26" s="62" t="s">
        <v>229</v>
      </c>
      <c r="AF26" s="62" t="s">
        <v>229</v>
      </c>
      <c r="AG26" s="62" t="s">
        <v>229</v>
      </c>
      <c r="AH26" s="63"/>
      <c r="AI26" s="35"/>
      <c r="AJ26" s="14"/>
    </row>
    <row r="27" spans="1:36" s="15" customFormat="1" ht="99" customHeight="1">
      <c r="A27" s="8"/>
      <c r="B27" s="99"/>
      <c r="C27" s="111"/>
      <c r="D27" s="111"/>
      <c r="E27" s="4" t="s">
        <v>47</v>
      </c>
      <c r="F27" s="5" t="s">
        <v>154</v>
      </c>
      <c r="G27" s="4" t="s">
        <v>178</v>
      </c>
      <c r="H27" s="4" t="s">
        <v>189</v>
      </c>
      <c r="I27" s="4"/>
      <c r="J27" s="62" t="s">
        <v>229</v>
      </c>
      <c r="K27" s="62" t="s">
        <v>229</v>
      </c>
      <c r="L27" s="62" t="s">
        <v>229</v>
      </c>
      <c r="M27" s="62" t="s">
        <v>229</v>
      </c>
      <c r="N27" s="62" t="s">
        <v>229</v>
      </c>
      <c r="O27" s="62" t="s">
        <v>229</v>
      </c>
      <c r="P27" s="62" t="s">
        <v>229</v>
      </c>
      <c r="Q27" s="62" t="s">
        <v>229</v>
      </c>
      <c r="R27" s="62" t="s">
        <v>229</v>
      </c>
      <c r="S27" s="62" t="s">
        <v>229</v>
      </c>
      <c r="T27" s="62" t="s">
        <v>229</v>
      </c>
      <c r="U27" s="62" t="s">
        <v>229</v>
      </c>
      <c r="V27" s="62" t="s">
        <v>229</v>
      </c>
      <c r="W27" s="62" t="s">
        <v>229</v>
      </c>
      <c r="X27" s="62" t="s">
        <v>229</v>
      </c>
      <c r="Y27" s="62" t="s">
        <v>229</v>
      </c>
      <c r="Z27" s="62" t="s">
        <v>229</v>
      </c>
      <c r="AA27" s="62" t="s">
        <v>229</v>
      </c>
      <c r="AB27" s="62" t="s">
        <v>229</v>
      </c>
      <c r="AC27" s="62" t="s">
        <v>229</v>
      </c>
      <c r="AD27" s="62" t="s">
        <v>229</v>
      </c>
      <c r="AE27" s="62" t="s">
        <v>229</v>
      </c>
      <c r="AF27" s="62" t="s">
        <v>229</v>
      </c>
      <c r="AG27" s="62" t="s">
        <v>229</v>
      </c>
      <c r="AH27" s="63"/>
      <c r="AI27" s="35"/>
      <c r="AJ27" s="14"/>
    </row>
    <row r="28" spans="1:36" s="15" customFormat="1" ht="48">
      <c r="A28" s="8"/>
      <c r="B28" s="99">
        <v>11</v>
      </c>
      <c r="C28" s="110" t="s">
        <v>33</v>
      </c>
      <c r="D28" s="110" t="s">
        <v>136</v>
      </c>
      <c r="E28" s="4" t="s">
        <v>48</v>
      </c>
      <c r="F28" s="5" t="s">
        <v>156</v>
      </c>
      <c r="G28" s="65" t="s">
        <v>205</v>
      </c>
      <c r="H28" s="65"/>
      <c r="I28" s="65"/>
      <c r="J28" s="56">
        <f>'Table II-1 priority'!J20</f>
        <v>203096.27414604378</v>
      </c>
      <c r="K28" s="56">
        <f>'Table II-1 priority'!K20</f>
        <v>199711.11506412007</v>
      </c>
      <c r="L28" s="56">
        <f>'Table II-1 priority'!L20</f>
        <v>187675.94476427458</v>
      </c>
      <c r="M28" s="56">
        <f>'Table II-1 priority'!M20</f>
        <v>170303.53140146483</v>
      </c>
      <c r="N28" s="56">
        <f>'Table II-1 priority'!N20</f>
        <v>166147.27292952524</v>
      </c>
      <c r="O28" s="56">
        <f>'Table II-1 priority'!O20</f>
        <v>162910.56204527157</v>
      </c>
      <c r="P28" s="56">
        <f>'Table II-1 priority'!P20</f>
        <v>162561.48198166353</v>
      </c>
      <c r="Q28" s="56">
        <f>'Table II-1 priority'!Q20</f>
        <v>149729.39592462595</v>
      </c>
      <c r="R28" s="56">
        <f>'Table II-1 priority'!R20</f>
        <v>154727.47470239759</v>
      </c>
      <c r="S28" s="56">
        <f>'Table II-1 priority'!S20</f>
        <v>146577.0601960783</v>
      </c>
      <c r="T28" s="56">
        <f>'Table II-1 priority'!T20</f>
        <v>158154.42539318919</v>
      </c>
      <c r="U28" s="56">
        <f>'Table II-1 priority'!U20</f>
        <v>168602.76962940057</v>
      </c>
      <c r="V28" s="56">
        <f>'Table II-1 priority'!V20</f>
        <v>164339.58617661381</v>
      </c>
      <c r="W28" s="56">
        <f>'Table II-1 priority'!W20</f>
        <v>173423.53280240751</v>
      </c>
      <c r="X28" s="56">
        <f>'Table II-1 priority'!X20</f>
        <v>173034.51980874577</v>
      </c>
      <c r="Y28" s="56">
        <f>'Table II-1 priority'!Y20</f>
        <v>172767.53868535408</v>
      </c>
      <c r="Z28" s="56">
        <f>'Table II-1 priority'!Z20</f>
        <v>181835.01948112491</v>
      </c>
      <c r="AA28" s="56">
        <f>'Table II-1 priority'!AA20</f>
        <v>177640.5299712877</v>
      </c>
      <c r="AB28" s="56">
        <f>'Table II-1 priority'!AB20</f>
        <v>172626.51566210971</v>
      </c>
      <c r="AC28" s="56">
        <f>'Table II-1 priority'!AC20</f>
        <v>150948.04167223815</v>
      </c>
      <c r="AD28" s="56">
        <f>'Table II-1 priority'!AD20</f>
        <v>156447.75011059764</v>
      </c>
      <c r="AE28" s="56">
        <f>'Table II-1 priority'!AE20</f>
        <v>143929.22485125699</v>
      </c>
      <c r="AF28" s="56">
        <f>'Table II-1 priority'!AF20</f>
        <v>157720.36660012713</v>
      </c>
      <c r="AG28" s="56">
        <f>'Table II-1 priority'!AG20</f>
        <v>146519.62621168976</v>
      </c>
      <c r="AH28" s="63"/>
      <c r="AI28" s="35"/>
      <c r="AJ28" s="14"/>
    </row>
    <row r="29" spans="1:36" s="15" customFormat="1" ht="72">
      <c r="A29" s="8"/>
      <c r="B29" s="99"/>
      <c r="C29" s="111"/>
      <c r="D29" s="111"/>
      <c r="E29" s="4" t="s">
        <v>49</v>
      </c>
      <c r="F29" s="5" t="s">
        <v>157</v>
      </c>
      <c r="G29" s="4" t="s">
        <v>211</v>
      </c>
      <c r="H29" s="4" t="s">
        <v>190</v>
      </c>
      <c r="I29" s="4"/>
      <c r="J29" s="62" t="s">
        <v>229</v>
      </c>
      <c r="K29" s="62" t="s">
        <v>229</v>
      </c>
      <c r="L29" s="62" t="s">
        <v>229</v>
      </c>
      <c r="M29" s="62" t="s">
        <v>229</v>
      </c>
      <c r="N29" s="62" t="s">
        <v>229</v>
      </c>
      <c r="O29" s="62" t="s">
        <v>229</v>
      </c>
      <c r="P29" s="62" t="s">
        <v>229</v>
      </c>
      <c r="Q29" s="62" t="s">
        <v>229</v>
      </c>
      <c r="R29" s="62" t="s">
        <v>229</v>
      </c>
      <c r="S29" s="62" t="s">
        <v>229</v>
      </c>
      <c r="T29" s="62" t="s">
        <v>229</v>
      </c>
      <c r="U29" s="62" t="s">
        <v>229</v>
      </c>
      <c r="V29" s="62" t="s">
        <v>229</v>
      </c>
      <c r="W29" s="62" t="s">
        <v>229</v>
      </c>
      <c r="X29" s="62" t="s">
        <v>229</v>
      </c>
      <c r="Y29" s="62" t="s">
        <v>229</v>
      </c>
      <c r="Z29" s="62" t="s">
        <v>229</v>
      </c>
      <c r="AA29" s="62" t="s">
        <v>229</v>
      </c>
      <c r="AB29" s="62" t="s">
        <v>229</v>
      </c>
      <c r="AC29" s="62" t="s">
        <v>229</v>
      </c>
      <c r="AD29" s="62" t="s">
        <v>229</v>
      </c>
      <c r="AE29" s="62" t="s">
        <v>229</v>
      </c>
      <c r="AF29" s="62" t="s">
        <v>229</v>
      </c>
      <c r="AG29" s="62" t="s">
        <v>229</v>
      </c>
      <c r="AH29" s="63"/>
      <c r="AI29" s="35"/>
      <c r="AJ29" s="14"/>
    </row>
    <row r="30" spans="1:36" s="15" customFormat="1" ht="24">
      <c r="A30" s="8"/>
      <c r="B30" s="99">
        <v>12</v>
      </c>
      <c r="C30" s="110" t="s">
        <v>137</v>
      </c>
      <c r="D30" s="110" t="s">
        <v>138</v>
      </c>
      <c r="E30" s="4" t="s">
        <v>34</v>
      </c>
      <c r="F30" s="5" t="s">
        <v>139</v>
      </c>
      <c r="G30" s="70" t="s">
        <v>103</v>
      </c>
      <c r="H30" s="70"/>
      <c r="I30" s="70"/>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4"/>
      <c r="AI30" s="35"/>
      <c r="AJ30" s="14"/>
    </row>
    <row r="31" spans="1:36" s="15" customFormat="1" ht="36.75" customHeight="1">
      <c r="A31" s="8"/>
      <c r="B31" s="99"/>
      <c r="C31" s="111"/>
      <c r="D31" s="111"/>
      <c r="E31" s="4" t="s">
        <v>35</v>
      </c>
      <c r="F31" s="5" t="s">
        <v>140</v>
      </c>
      <c r="G31" s="4" t="s">
        <v>178</v>
      </c>
      <c r="H31" s="4" t="s">
        <v>191</v>
      </c>
      <c r="I31" s="4" t="s">
        <v>185</v>
      </c>
      <c r="J31" s="62">
        <f>'[12]Table 1.1.5'!BM$3</f>
        <v>2036.2501800000002</v>
      </c>
      <c r="K31" s="62">
        <f>'[12]Table 1.1.5'!BN$3</f>
        <v>2008.5335640000001</v>
      </c>
      <c r="L31" s="62">
        <f>'[12]Table 1.1.5'!BO$3</f>
        <v>2066.3951400000001</v>
      </c>
      <c r="M31" s="62">
        <f>'[12]Table 1.1.5'!BP$3</f>
        <v>2094.4048320000002</v>
      </c>
      <c r="N31" s="62">
        <f>'[12]Table 1.1.5'!BQ$3</f>
        <v>2103.9926040000005</v>
      </c>
      <c r="O31" s="62">
        <f>'[12]Table 1.1.5'!BR$3</f>
        <v>2103.3645840000004</v>
      </c>
      <c r="P31" s="62">
        <f>'[12]Table 1.1.5'!BS$3</f>
        <v>2190.5915042418201</v>
      </c>
      <c r="Q31" s="62">
        <f>'[12]Table 1.1.5'!BT$3</f>
        <v>2222.4593872432347</v>
      </c>
      <c r="R31" s="62">
        <f>'[12]Table 1.1.5'!BU$3</f>
        <v>2251.3255296840157</v>
      </c>
      <c r="S31" s="62">
        <f>'[12]Table 1.1.5'!BV$3</f>
        <v>2296.5894666387017</v>
      </c>
      <c r="T31" s="62">
        <f>'[12]Table 1.1.5'!BW$3</f>
        <v>2322.0460418142948</v>
      </c>
      <c r="U31" s="62">
        <f>'[12]Table 1.1.5'!BX$3</f>
        <v>2308.4876994441956</v>
      </c>
      <c r="V31" s="62">
        <f>'[12]Table 1.1.5'!BY$3</f>
        <v>2331.4131281576583</v>
      </c>
      <c r="W31" s="62">
        <f>'[12]Table 1.1.5'!BZ$3</f>
        <v>2359.9227914103844</v>
      </c>
      <c r="X31" s="62">
        <f>'[12]Table 1.1.5'!CA$3</f>
        <v>2402.1405441421416</v>
      </c>
      <c r="Y31" s="62">
        <f>'[12]Table 1.1.5'!CB$3</f>
        <v>2461.5523217109348</v>
      </c>
      <c r="Z31" s="62">
        <f>'[12]Table 1.1.5'!CC$3</f>
        <v>2491.2065603346277</v>
      </c>
      <c r="AA31" s="62">
        <f>'[12]Table 1.1.5'!CD$3</f>
        <v>2502.4892700256255</v>
      </c>
      <c r="AB31" s="62">
        <f>'[12]Table 1.1.5'!CE$3</f>
        <v>2402.9050534868898</v>
      </c>
      <c r="AC31" s="62">
        <f>'[12]Table 1.1.5'!CF$3</f>
        <v>2319.1781266361609</v>
      </c>
      <c r="AD31" s="62">
        <f>'[12]Table 1.1.5'!CG$3</f>
        <v>2287.5190964765343</v>
      </c>
      <c r="AE31" s="62">
        <f>'[12]Table 1.1.5'!CH$3</f>
        <v>2282.8115482039493</v>
      </c>
      <c r="AF31" s="62">
        <f>'[12]Table 1.1.5'!CI$3</f>
        <v>2251.1981450785202</v>
      </c>
      <c r="AG31" s="62">
        <f>'[12]Table 1.1.5'!CJ$3</f>
        <v>2236.4999678995141</v>
      </c>
      <c r="AH31" s="63" t="s">
        <v>242</v>
      </c>
      <c r="AI31" s="35"/>
      <c r="AJ31" s="14"/>
    </row>
    <row r="32" spans="1:36" s="15" customFormat="1" ht="48">
      <c r="A32" s="8"/>
      <c r="B32" s="99">
        <v>13</v>
      </c>
      <c r="C32" s="110" t="s">
        <v>36</v>
      </c>
      <c r="D32" s="110" t="s">
        <v>141</v>
      </c>
      <c r="E32" s="4" t="s">
        <v>37</v>
      </c>
      <c r="F32" s="5" t="s">
        <v>158</v>
      </c>
      <c r="G32" s="70" t="s">
        <v>216</v>
      </c>
      <c r="H32" s="70"/>
      <c r="I32" s="70"/>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4"/>
      <c r="AI32" s="35"/>
      <c r="AJ32" s="14"/>
    </row>
    <row r="33" spans="1:36" s="15" customFormat="1" ht="24">
      <c r="A33" s="8"/>
      <c r="B33" s="99"/>
      <c r="C33" s="111"/>
      <c r="D33" s="111"/>
      <c r="E33" s="4" t="s">
        <v>142</v>
      </c>
      <c r="F33" s="5" t="s">
        <v>143</v>
      </c>
      <c r="G33" s="4" t="s">
        <v>178</v>
      </c>
      <c r="H33" s="4"/>
      <c r="I33" s="4" t="s">
        <v>186</v>
      </c>
      <c r="J33" s="62" t="s">
        <v>229</v>
      </c>
      <c r="K33" s="62" t="s">
        <v>229</v>
      </c>
      <c r="L33" s="62" t="s">
        <v>229</v>
      </c>
      <c r="M33" s="62" t="s">
        <v>229</v>
      </c>
      <c r="N33" s="62" t="s">
        <v>229</v>
      </c>
      <c r="O33" s="62" t="s">
        <v>229</v>
      </c>
      <c r="P33" s="62" t="s">
        <v>229</v>
      </c>
      <c r="Q33" s="62" t="s">
        <v>229</v>
      </c>
      <c r="R33" s="62" t="s">
        <v>229</v>
      </c>
      <c r="S33" s="62" t="s">
        <v>229</v>
      </c>
      <c r="T33" s="62" t="s">
        <v>229</v>
      </c>
      <c r="U33" s="62" t="s">
        <v>229</v>
      </c>
      <c r="V33" s="62" t="s">
        <v>229</v>
      </c>
      <c r="W33" s="62" t="s">
        <v>229</v>
      </c>
      <c r="X33" s="62" t="s">
        <v>229</v>
      </c>
      <c r="Y33" s="62" t="s">
        <v>229</v>
      </c>
      <c r="Z33" s="62" t="s">
        <v>229</v>
      </c>
      <c r="AA33" s="62" t="s">
        <v>229</v>
      </c>
      <c r="AB33" s="62" t="s">
        <v>229</v>
      </c>
      <c r="AC33" s="62" t="s">
        <v>229</v>
      </c>
      <c r="AD33" s="62" t="s">
        <v>229</v>
      </c>
      <c r="AE33" s="62" t="s">
        <v>229</v>
      </c>
      <c r="AF33" s="62" t="s">
        <v>229</v>
      </c>
      <c r="AG33" s="62" t="s">
        <v>229</v>
      </c>
      <c r="AH33" s="63"/>
      <c r="AI33" s="35"/>
      <c r="AJ33" s="14"/>
    </row>
    <row r="34" spans="1:36" s="15" customFormat="1" ht="84">
      <c r="A34" s="8"/>
      <c r="B34" s="99">
        <v>14</v>
      </c>
      <c r="C34" s="110" t="s">
        <v>38</v>
      </c>
      <c r="D34" s="4" t="s">
        <v>39</v>
      </c>
      <c r="E34" s="4"/>
      <c r="F34" s="5" t="s">
        <v>212</v>
      </c>
      <c r="G34" s="70" t="s">
        <v>213</v>
      </c>
      <c r="H34" s="70"/>
      <c r="I34" s="70"/>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4"/>
      <c r="AI34" s="35"/>
      <c r="AJ34" s="14"/>
    </row>
    <row r="35" spans="1:36" s="15" customFormat="1" ht="42.75" customHeight="1">
      <c r="A35" s="8"/>
      <c r="B35" s="99"/>
      <c r="C35" s="111"/>
      <c r="D35" s="4" t="s">
        <v>40</v>
      </c>
      <c r="E35" s="4"/>
      <c r="F35" s="5" t="s">
        <v>144</v>
      </c>
      <c r="G35" s="4" t="s">
        <v>178</v>
      </c>
      <c r="H35" s="4" t="s">
        <v>192</v>
      </c>
      <c r="I35" s="4" t="s">
        <v>187</v>
      </c>
      <c r="J35" s="62">
        <f>'[12]Table 1.1.5'!BM$2</f>
        <v>1618.6001328</v>
      </c>
      <c r="K35" s="62">
        <f>'[12]Table 1.1.5'!BN$2</f>
        <v>1601.7315156</v>
      </c>
      <c r="L35" s="62">
        <f>'[12]Table 1.1.5'!BO$2</f>
        <v>1536.9994007999999</v>
      </c>
      <c r="M35" s="62">
        <f>'[12]Table 1.1.5'!BP$2</f>
        <v>1525.6615464000001</v>
      </c>
      <c r="N35" s="62">
        <f>'[12]Table 1.1.5'!BQ$2</f>
        <v>1578.8967084000001</v>
      </c>
      <c r="O35" s="62">
        <f>'[12]Table 1.1.5'!BR$2</f>
        <v>1518.8227045199999</v>
      </c>
      <c r="P35" s="62">
        <f>'[12]Table 1.1.5'!BS$2</f>
        <v>1443.1984579308905</v>
      </c>
      <c r="Q35" s="62">
        <f>'[12]Table 1.1.5'!BT$2</f>
        <v>1447.6899397499053</v>
      </c>
      <c r="R35" s="62">
        <f>'[12]Table 1.1.5'!BU$2</f>
        <v>1444.9548986877608</v>
      </c>
      <c r="S35" s="62">
        <f>'[12]Table 1.1.5'!BV$2</f>
        <v>1432.8010784160056</v>
      </c>
      <c r="T35" s="62">
        <f>'[12]Table 1.1.5'!BW$2</f>
        <v>1486.5719980696019</v>
      </c>
      <c r="U35" s="62">
        <f>'[12]Table 1.1.5'!BX$2</f>
        <v>1483.9124214562546</v>
      </c>
      <c r="V35" s="62">
        <f>'[12]Table 1.1.5'!BY$2</f>
        <v>1413.6264464399198</v>
      </c>
      <c r="W35" s="62">
        <f>'[12]Table 1.1.5'!BZ$2</f>
        <v>1426.6183329341482</v>
      </c>
      <c r="X35" s="62">
        <f>'[12]Table 1.1.5'!CA$2</f>
        <v>1377.9779379090651</v>
      </c>
      <c r="Y35" s="62">
        <f>'[12]Table 1.1.5'!CB$2</f>
        <v>1352.4699544169046</v>
      </c>
      <c r="Z35" s="62">
        <f>'[12]Table 1.1.5'!CC$2</f>
        <v>1316.4221067757114</v>
      </c>
      <c r="AA35" s="62">
        <f>'[12]Table 1.1.5'!CD$2</f>
        <v>1278.6605551919779</v>
      </c>
      <c r="AB35" s="62">
        <f>'[12]Table 1.1.5'!CE$2</f>
        <v>1216.3792098644269</v>
      </c>
      <c r="AC35" s="62">
        <f>'[12]Table 1.1.5'!CF$2</f>
        <v>1021.1038721263579</v>
      </c>
      <c r="AD35" s="62">
        <f>'[12]Table 1.1.5'!CG$2</f>
        <v>1093.1259137907912</v>
      </c>
      <c r="AE35" s="62">
        <f>'[12]Table 1.1.5'!CH$2</f>
        <v>1019.221333853823</v>
      </c>
      <c r="AF35" s="62">
        <f>'[12]Table 1.1.5'!CI$2</f>
        <v>991.18687828244936</v>
      </c>
      <c r="AG35" s="62">
        <f>'[12]Table 1.1.5'!CJ$2</f>
        <v>1014.5211685344459</v>
      </c>
      <c r="AH35" s="63" t="s">
        <v>242</v>
      </c>
      <c r="AI35" s="35"/>
      <c r="AJ35" s="14"/>
    </row>
    <row r="36" spans="1:36" s="15" customFormat="1" ht="36">
      <c r="A36" s="8"/>
      <c r="B36" s="99">
        <v>15</v>
      </c>
      <c r="C36" s="110" t="s">
        <v>145</v>
      </c>
      <c r="D36" s="4" t="s">
        <v>41</v>
      </c>
      <c r="E36" s="4"/>
      <c r="F36" s="5" t="s">
        <v>66</v>
      </c>
      <c r="G36" s="70" t="s">
        <v>214</v>
      </c>
      <c r="H36" s="70"/>
      <c r="I36" s="70"/>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4"/>
      <c r="AI36" s="35"/>
      <c r="AJ36" s="14"/>
    </row>
    <row r="37" spans="1:36" s="15" customFormat="1" ht="39.75" customHeight="1">
      <c r="A37" s="8"/>
      <c r="B37" s="99"/>
      <c r="C37" s="111"/>
      <c r="D37" s="4" t="s">
        <v>42</v>
      </c>
      <c r="E37" s="4"/>
      <c r="F37" s="5" t="s">
        <v>146</v>
      </c>
      <c r="G37" s="4" t="s">
        <v>178</v>
      </c>
      <c r="H37" s="4" t="s">
        <v>193</v>
      </c>
      <c r="I37" s="4" t="s">
        <v>187</v>
      </c>
      <c r="J37" s="62">
        <f>'[12]Table 1.1.5'!BM$4</f>
        <v>1706.3512739999999</v>
      </c>
      <c r="K37" s="62">
        <f>'[12]Table 1.1.5'!BN$4</f>
        <v>1874.3340636</v>
      </c>
      <c r="L37" s="62">
        <f>'[12]Table 1.1.5'!BO$4</f>
        <v>1844.9678484000003</v>
      </c>
      <c r="M37" s="62">
        <f>'[12]Table 1.1.5'!BP$4</f>
        <v>1907.0287848</v>
      </c>
      <c r="N37" s="62">
        <f>'[12]Table 1.1.5'!BQ$4</f>
        <v>1839.9562487999999</v>
      </c>
      <c r="O37" s="62">
        <f>'[12]Table 1.1.5'!BR$4</f>
        <v>1787.3742275999998</v>
      </c>
      <c r="P37" s="62">
        <f>'[12]Table 1.1.5'!BS$4</f>
        <v>2014.6833377362886</v>
      </c>
      <c r="Q37" s="62">
        <f>'[12]Table 1.1.5'!BT$4</f>
        <v>1874.6559939540887</v>
      </c>
      <c r="R37" s="62">
        <f>'[12]Table 1.1.5'!BU$4</f>
        <v>1931.1989002296345</v>
      </c>
      <c r="S37" s="62">
        <f>'[12]Table 1.1.5'!BV$4</f>
        <v>1930.9868886493698</v>
      </c>
      <c r="T37" s="62">
        <f>'[12]Table 1.1.5'!BW$4</f>
        <v>1961.5650499394701</v>
      </c>
      <c r="U37" s="62">
        <f>'[12]Table 1.1.5'!BX$4</f>
        <v>2017.1302729190782</v>
      </c>
      <c r="V37" s="62">
        <f>'[12]Table 1.1.5'!BY$4</f>
        <v>1987.4995494464004</v>
      </c>
      <c r="W37" s="62">
        <f>'[12]Table 1.1.5'!BZ$4</f>
        <v>2021.9324172572187</v>
      </c>
      <c r="X37" s="62">
        <f>'[12]Table 1.1.5'!CA$4</f>
        <v>2065.4660357547623</v>
      </c>
      <c r="Y37" s="62">
        <f>'[12]Table 1.1.5'!CB$4</f>
        <v>2001.5174045832086</v>
      </c>
      <c r="Z37" s="62">
        <f>'[12]Table 1.1.5'!CC$4</f>
        <v>1950.0082483487033</v>
      </c>
      <c r="AA37" s="62">
        <f>'[12]Table 1.1.5'!CD$4</f>
        <v>1881.2307328871659</v>
      </c>
      <c r="AB37" s="62">
        <f>'[12]Table 1.1.5'!CE$4</f>
        <v>1902.7988084843719</v>
      </c>
      <c r="AC37" s="62">
        <f>'[12]Table 1.1.5'!CF$4</f>
        <v>1844.4173194008713</v>
      </c>
      <c r="AD37" s="62">
        <f>'[12]Table 1.1.5'!CG$4</f>
        <v>2033.5949514452666</v>
      </c>
      <c r="AE37" s="62">
        <f>'[12]Table 1.1.5'!CH$4</f>
        <v>1627.0903829220172</v>
      </c>
      <c r="AF37" s="62">
        <f>'[12]Table 1.1.5'!CI$4</f>
        <v>1830.4703259681723</v>
      </c>
      <c r="AG37" s="62">
        <f>'[12]Table 1.1.5'!CJ$4</f>
        <v>1833.5756250751763</v>
      </c>
      <c r="AH37" s="63" t="s">
        <v>242</v>
      </c>
      <c r="AI37" s="35"/>
      <c r="AJ37" s="14"/>
    </row>
    <row r="38" spans="1:36" ht="3" customHeight="1">
      <c r="B38" s="11"/>
      <c r="C38" s="11"/>
      <c r="D38" s="11"/>
      <c r="E38" s="11"/>
      <c r="F38" s="12"/>
      <c r="G38" s="25"/>
      <c r="H38" s="25"/>
      <c r="I38" s="25"/>
      <c r="J38" s="29"/>
      <c r="K38" s="29"/>
      <c r="L38" s="29"/>
      <c r="M38" s="29"/>
      <c r="N38" s="29"/>
      <c r="O38" s="29"/>
      <c r="P38" s="29"/>
      <c r="Q38" s="29"/>
      <c r="R38" s="29"/>
      <c r="S38" s="29"/>
      <c r="T38" s="29"/>
      <c r="U38" s="29"/>
      <c r="V38" s="29"/>
      <c r="W38" s="29"/>
      <c r="X38" s="29"/>
      <c r="Y38" s="29"/>
      <c r="Z38" s="75"/>
      <c r="AA38" s="75"/>
      <c r="AB38" s="75"/>
      <c r="AC38" s="75"/>
      <c r="AD38" s="75"/>
      <c r="AE38" s="75"/>
      <c r="AF38" s="75"/>
      <c r="AG38" s="75"/>
      <c r="AH38" s="32"/>
    </row>
    <row r="39" spans="1:36">
      <c r="B39" s="3" t="s">
        <v>161</v>
      </c>
    </row>
    <row r="40" spans="1:36">
      <c r="B40" s="3" t="s">
        <v>159</v>
      </c>
    </row>
    <row r="41" spans="1:36">
      <c r="B41" s="1" t="s">
        <v>160</v>
      </c>
    </row>
  </sheetData>
  <mergeCells count="75">
    <mergeCell ref="B8:B9"/>
    <mergeCell ref="B10:B11"/>
    <mergeCell ref="B12:B13"/>
    <mergeCell ref="N6:N7"/>
    <mergeCell ref="O6:O7"/>
    <mergeCell ref="D8:D9"/>
    <mergeCell ref="B6:B7"/>
    <mergeCell ref="B20:B21"/>
    <mergeCell ref="C20:C21"/>
    <mergeCell ref="D12:D13"/>
    <mergeCell ref="B18:B19"/>
    <mergeCell ref="D14:D15"/>
    <mergeCell ref="B14:B15"/>
    <mergeCell ref="B16:B17"/>
    <mergeCell ref="C16:C17"/>
    <mergeCell ref="D16:D17"/>
    <mergeCell ref="B22:B23"/>
    <mergeCell ref="B32:B33"/>
    <mergeCell ref="B34:B35"/>
    <mergeCell ref="B36:B37"/>
    <mergeCell ref="B24:B25"/>
    <mergeCell ref="B26:B27"/>
    <mergeCell ref="B28:B29"/>
    <mergeCell ref="B30:B31"/>
    <mergeCell ref="AH6:AH7"/>
    <mergeCell ref="J6:J7"/>
    <mergeCell ref="K6:K7"/>
    <mergeCell ref="L6:L7"/>
    <mergeCell ref="M6:M7"/>
    <mergeCell ref="Y6:Y7"/>
    <mergeCell ref="Q6:Q7"/>
    <mergeCell ref="R6:R7"/>
    <mergeCell ref="AD6:AD7"/>
    <mergeCell ref="U6:U7"/>
    <mergeCell ref="T6:T7"/>
    <mergeCell ref="AE6:AE7"/>
    <mergeCell ref="AC6:AC7"/>
    <mergeCell ref="P6:P7"/>
    <mergeCell ref="S6:S7"/>
    <mergeCell ref="AG6:AG7"/>
    <mergeCell ref="D26:D27"/>
    <mergeCell ref="C10:C11"/>
    <mergeCell ref="D10:D11"/>
    <mergeCell ref="C12:C13"/>
    <mergeCell ref="V6:V7"/>
    <mergeCell ref="C22:C23"/>
    <mergeCell ref="H6:I6"/>
    <mergeCell ref="G6:G7"/>
    <mergeCell ref="C18:C19"/>
    <mergeCell ref="D18:D19"/>
    <mergeCell ref="C6:C7"/>
    <mergeCell ref="D6:D7"/>
    <mergeCell ref="E6:E7"/>
    <mergeCell ref="C8:C9"/>
    <mergeCell ref="C36:C37"/>
    <mergeCell ref="C30:C31"/>
    <mergeCell ref="D30:D31"/>
    <mergeCell ref="C32:C33"/>
    <mergeCell ref="D32:D33"/>
    <mergeCell ref="C28:C29"/>
    <mergeCell ref="AF6:AF7"/>
    <mergeCell ref="AB6:AB7"/>
    <mergeCell ref="AA6:AA7"/>
    <mergeCell ref="C34:C35"/>
    <mergeCell ref="D20:D21"/>
    <mergeCell ref="D22:D23"/>
    <mergeCell ref="C24:C25"/>
    <mergeCell ref="D24:D25"/>
    <mergeCell ref="F6:F7"/>
    <mergeCell ref="W6:W7"/>
    <mergeCell ref="X6:X7"/>
    <mergeCell ref="C14:C15"/>
    <mergeCell ref="Z6:Z7"/>
    <mergeCell ref="D28:D29"/>
    <mergeCell ref="C26:C27"/>
  </mergeCells>
  <phoneticPr fontId="3" type="noConversion"/>
  <pageMargins left="0.39370078740157483" right="0.19685039370078741" top="0.6692913385826772" bottom="0.51181102362204722" header="0.51181102362204722" footer="0.27559055118110237"/>
  <pageSetup paperSize="8" scale="43" orientation="landscape"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workbookViewId="0"/>
  </sheetViews>
  <sheetFormatPr defaultColWidth="12" defaultRowHeight="12.75"/>
  <sheetData/>
  <phoneticPr fontId="17"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45"/>
  <sheetViews>
    <sheetView zoomScale="90" workbookViewId="0"/>
  </sheetViews>
  <sheetFormatPr defaultColWidth="12" defaultRowHeight="12.75"/>
  <sheetData>
    <row r="45" spans="14:14">
      <c r="N45" s="89" t="s">
        <v>245</v>
      </c>
    </row>
  </sheetData>
  <phoneticPr fontId="17" type="noConversion"/>
  <pageMargins left="0.78740157499999996" right="0.78740157499999996" top="0.984251969" bottom="0.984251969" header="0.4921259845" footer="0.492125984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4:D118"/>
  <sheetViews>
    <sheetView zoomScale="90" workbookViewId="0"/>
  </sheetViews>
  <sheetFormatPr defaultColWidth="12" defaultRowHeight="12.75"/>
  <sheetData>
    <row r="114" spans="1:4">
      <c r="A114" s="90" t="s">
        <v>246</v>
      </c>
    </row>
    <row r="115" spans="1:4">
      <c r="A115" t="str">
        <f>'Table II-3 supplementary'!E26</f>
        <v>CO2 emissions from autoproducers, kt</v>
      </c>
      <c r="D115" t="s">
        <v>229</v>
      </c>
    </row>
    <row r="116" spans="1:4">
      <c r="A116" t="str">
        <f>'Table II-3 supplementary'!E27</f>
        <v>All products output by autoproducer thermal power stations, PJ</v>
      </c>
      <c r="D116" t="s">
        <v>229</v>
      </c>
    </row>
    <row r="117" spans="1:4">
      <c r="A117" t="str">
        <f>'Table II-3 supplementary'!E29</f>
        <v>All products output by public and autoproducer power stations, PJ</v>
      </c>
      <c r="D117" t="s">
        <v>229</v>
      </c>
    </row>
    <row r="118" spans="1:4">
      <c r="A118" t="str">
        <f>'Table II-3 supplementary'!E33</f>
        <v>Physical output of paper, kt</v>
      </c>
      <c r="D118" t="s">
        <v>229</v>
      </c>
    </row>
  </sheetData>
  <phoneticPr fontId="17"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Table II-1 priority</vt:lpstr>
      <vt:lpstr>Table II-2 additional priority</vt:lpstr>
      <vt:lpstr>Table II-3 supplementary</vt:lpstr>
      <vt:lpstr>Figures priority</vt:lpstr>
      <vt:lpstr>Figures additional priority</vt:lpstr>
      <vt:lpstr>Figures supplementary</vt:lpstr>
      <vt:lpstr>'Table II-2 additional priority'!_ftnref5</vt:lpstr>
      <vt:lpstr>'Table II-1 priority'!Print_Area</vt:lpstr>
      <vt:lpstr>'Table II-3 supplementary'!Print_Area</vt:lpstr>
      <vt:lpstr>'Table II-3 supplementary'!Print_Titles</vt:lpstr>
    </vt:vector>
  </TitlesOfParts>
  <Company>OKTVF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gasparl</dc:creator>
  <cp:lastModifiedBy>Joanna MacCarthy</cp:lastModifiedBy>
  <cp:lastPrinted>2006-12-07T09:07:08Z</cp:lastPrinted>
  <dcterms:created xsi:type="dcterms:W3CDTF">2006-06-08T06:32:45Z</dcterms:created>
  <dcterms:modified xsi:type="dcterms:W3CDTF">2015-06-19T16:13:06Z</dcterms:modified>
</cp:coreProperties>
</file>